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unfccc365-my.sharepoint.com/personal/sguendehou_unfccc_int/Documents/Guendehou Sabin/2024 Workshop on uncertainty in GHG inventories/Presentation consultant/"/>
    </mc:Choice>
  </mc:AlternateContent>
  <xr:revisionPtr revIDLastSave="0" documentId="8_{F74E297E-50AA-427A-91A2-167E202BF0E3}" xr6:coauthVersionLast="47" xr6:coauthVersionMax="47" xr10:uidLastSave="{00000000-0000-0000-0000-000000000000}"/>
  <bookViews>
    <workbookView xWindow="-28920" yWindow="-120" windowWidth="29040" windowHeight="15840" firstSheet="8" activeTab="11" xr2:uid="{00000000-000D-0000-FFFF-FFFF00000000}"/>
  </bookViews>
  <sheets>
    <sheet name="Census energy series" sheetId="1" r:id="rId1"/>
    <sheet name="Census elec corr" sheetId="3" r:id="rId2"/>
    <sheet name="Sampling STD vs SE" sheetId="4" r:id="rId3"/>
    <sheet name="C stock uncertainty" sheetId="5" r:id="rId4"/>
    <sheet name="_@RISKFitInformation" sheetId="7" state="hidden" r:id="rId5"/>
    <sheet name="Statistical Aluminium" sheetId="10" r:id="rId6"/>
    <sheet name="Linear Error Propagation" sheetId="23" r:id="rId7"/>
    <sheet name="Combined and asymmetric" sheetId="24" r:id="rId8"/>
    <sheet name="Key category" sheetId="25" r:id="rId9"/>
    <sheet name="Surrogate" sheetId="12" r:id="rId10"/>
    <sheet name="Interpolation-Extrapolation" sheetId="13" r:id="rId11"/>
    <sheet name="Comparison LEP vs MCS " sheetId="22" r:id="rId12"/>
  </sheets>
  <definedNames>
    <definedName name="_AtRisk_FitDataRange_FIT_91125_A573" localSheetId="11" hidden="1">#REF!</definedName>
    <definedName name="_AtRisk_FitDataRange_FIT_91125_A573" localSheetId="5" hidden="1">'Statistical Aluminium'!$C$50:$C$85</definedName>
    <definedName name="_AtRisk_FitDataRange_FIT_91125_A573" hidden="1">#REF!</definedName>
    <definedName name="_AtRisk_FitDataRange_FIT_F150E_1A09B" localSheetId="11" hidden="1">#REF!</definedName>
    <definedName name="_AtRisk_FitDataRange_FIT_F150E_1A09B" localSheetId="5" hidden="1">'Statistical Aluminium'!$C$6:$C$41</definedName>
    <definedName name="_AtRisk_FitDataRange_FIT_F150E_1A09B" hidden="1">#REF!</definedName>
    <definedName name="_xlnm._FilterDatabase" localSheetId="8" hidden="1">'Key category'!$B$3:$I$13</definedName>
    <definedName name="_xlchart.v1.0" hidden="1">'Sampling STD vs SE'!$E$11:$E$90</definedName>
    <definedName name="_xlchart.v1.1" hidden="1">'Statistical Aluminium'!$C$6:$C$41</definedName>
    <definedName name="Pal_Workbook_GUID" hidden="1">"5VX5VU147I49LF2W6FLUB1IS"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3" l="1"/>
  <c r="C46" i="13"/>
  <c r="P27" i="13"/>
  <c r="O27" i="13"/>
  <c r="C28" i="13"/>
  <c r="C29" i="13"/>
  <c r="C30" i="13"/>
  <c r="C31" i="13"/>
  <c r="C32" i="13"/>
  <c r="C33" i="13"/>
  <c r="C34" i="13"/>
  <c r="C35" i="13"/>
  <c r="C36" i="13"/>
  <c r="C27" i="13"/>
  <c r="M26" i="23"/>
  <c r="M19" i="23"/>
  <c r="R7" i="23"/>
  <c r="R8" i="23"/>
  <c r="R9" i="23"/>
  <c r="R10" i="23"/>
  <c r="R6" i="23"/>
  <c r="Q7" i="23"/>
  <c r="Q8" i="23"/>
  <c r="Q9" i="23"/>
  <c r="Q10" i="23"/>
  <c r="Q6" i="23"/>
  <c r="M12" i="23"/>
  <c r="P11" i="23"/>
  <c r="P7" i="23"/>
  <c r="P8" i="23"/>
  <c r="P9" i="23"/>
  <c r="P10" i="23"/>
  <c r="P6" i="23"/>
  <c r="G24" i="23"/>
  <c r="G17" i="23"/>
  <c r="G8" i="23"/>
  <c r="D13" i="5"/>
  <c r="D12" i="5"/>
  <c r="D10" i="5"/>
  <c r="D9" i="5"/>
  <c r="F11" i="4"/>
  <c r="G11" i="4"/>
  <c r="H11" i="4"/>
  <c r="I11" i="4"/>
  <c r="J11" i="4"/>
  <c r="K11" i="4"/>
  <c r="L11" i="4"/>
  <c r="M11" i="4"/>
  <c r="N11" i="4"/>
  <c r="F12" i="4"/>
  <c r="G12" i="4"/>
  <c r="H12" i="4"/>
  <c r="I12" i="4"/>
  <c r="J12" i="4"/>
  <c r="K12" i="4"/>
  <c r="L12" i="4"/>
  <c r="M12" i="4"/>
  <c r="N12" i="4"/>
  <c r="F13" i="4"/>
  <c r="G13" i="4"/>
  <c r="H13" i="4"/>
  <c r="I13" i="4"/>
  <c r="J13" i="4"/>
  <c r="K13" i="4"/>
  <c r="L13" i="4"/>
  <c r="M13" i="4"/>
  <c r="N13" i="4"/>
  <c r="F14" i="4"/>
  <c r="G14" i="4"/>
  <c r="H14" i="4"/>
  <c r="I14" i="4"/>
  <c r="J14" i="4"/>
  <c r="K14" i="4"/>
  <c r="L14" i="4"/>
  <c r="M14" i="4"/>
  <c r="N14" i="4"/>
  <c r="F15" i="4"/>
  <c r="G15" i="4"/>
  <c r="H15" i="4"/>
  <c r="I15" i="4"/>
  <c r="J15" i="4"/>
  <c r="K15" i="4"/>
  <c r="L15" i="4"/>
  <c r="M15" i="4"/>
  <c r="N15" i="4"/>
  <c r="F16" i="4"/>
  <c r="G16" i="4"/>
  <c r="H16" i="4"/>
  <c r="I16" i="4"/>
  <c r="J16" i="4"/>
  <c r="K16" i="4"/>
  <c r="L16" i="4"/>
  <c r="M16" i="4"/>
  <c r="N16" i="4"/>
  <c r="F17" i="4"/>
  <c r="G17" i="4"/>
  <c r="H17" i="4"/>
  <c r="I17" i="4"/>
  <c r="J17" i="4"/>
  <c r="K17" i="4"/>
  <c r="L17" i="4"/>
  <c r="M17" i="4"/>
  <c r="N17" i="4"/>
  <c r="F18" i="4"/>
  <c r="G18" i="4"/>
  <c r="H18" i="4"/>
  <c r="I18" i="4"/>
  <c r="J18" i="4"/>
  <c r="K18" i="4"/>
  <c r="L18" i="4"/>
  <c r="M18" i="4"/>
  <c r="N18" i="4"/>
  <c r="F19" i="4"/>
  <c r="G19" i="4"/>
  <c r="H19" i="4"/>
  <c r="I19" i="4"/>
  <c r="J19" i="4"/>
  <c r="K19" i="4"/>
  <c r="L19" i="4"/>
  <c r="M19" i="4"/>
  <c r="N19" i="4"/>
  <c r="F20" i="4"/>
  <c r="G20" i="4"/>
  <c r="H20" i="4"/>
  <c r="I20" i="4"/>
  <c r="J20" i="4"/>
  <c r="K20" i="4"/>
  <c r="L20" i="4"/>
  <c r="M20" i="4"/>
  <c r="N20" i="4"/>
  <c r="F21" i="4"/>
  <c r="G21" i="4"/>
  <c r="H21" i="4"/>
  <c r="I21" i="4"/>
  <c r="J21" i="4"/>
  <c r="K21" i="4"/>
  <c r="L21" i="4"/>
  <c r="M21" i="4"/>
  <c r="N21" i="4"/>
  <c r="F22" i="4"/>
  <c r="G22" i="4"/>
  <c r="H22" i="4"/>
  <c r="I22" i="4"/>
  <c r="J22" i="4"/>
  <c r="K22" i="4"/>
  <c r="L22" i="4"/>
  <c r="M22" i="4"/>
  <c r="N22" i="4"/>
  <c r="F23" i="4"/>
  <c r="G23" i="4"/>
  <c r="H23" i="4"/>
  <c r="I23" i="4"/>
  <c r="J23" i="4"/>
  <c r="K23" i="4"/>
  <c r="L23" i="4"/>
  <c r="M23" i="4"/>
  <c r="N23" i="4"/>
  <c r="F24" i="4"/>
  <c r="G24" i="4"/>
  <c r="H24" i="4"/>
  <c r="I24" i="4"/>
  <c r="J24" i="4"/>
  <c r="K24" i="4"/>
  <c r="L24" i="4"/>
  <c r="M24" i="4"/>
  <c r="N24" i="4"/>
  <c r="F25" i="4"/>
  <c r="G25" i="4"/>
  <c r="H25" i="4"/>
  <c r="I25" i="4"/>
  <c r="J25" i="4"/>
  <c r="K25" i="4"/>
  <c r="L25" i="4"/>
  <c r="M25" i="4"/>
  <c r="N25" i="4"/>
  <c r="F26" i="4"/>
  <c r="G26" i="4"/>
  <c r="H26" i="4"/>
  <c r="I26" i="4"/>
  <c r="J26" i="4"/>
  <c r="K26" i="4"/>
  <c r="L26" i="4"/>
  <c r="M26" i="4"/>
  <c r="N26" i="4"/>
  <c r="F27" i="4"/>
  <c r="G27" i="4"/>
  <c r="H27" i="4"/>
  <c r="I27" i="4"/>
  <c r="J27" i="4"/>
  <c r="K27" i="4"/>
  <c r="L27" i="4"/>
  <c r="M27" i="4"/>
  <c r="N27" i="4"/>
  <c r="F28" i="4"/>
  <c r="G28" i="4"/>
  <c r="H28" i="4"/>
  <c r="I28" i="4"/>
  <c r="J28" i="4"/>
  <c r="K28" i="4"/>
  <c r="L28" i="4"/>
  <c r="M28" i="4"/>
  <c r="N28" i="4"/>
  <c r="F29" i="4"/>
  <c r="G29" i="4"/>
  <c r="H29" i="4"/>
  <c r="I29" i="4"/>
  <c r="J29" i="4"/>
  <c r="K29" i="4"/>
  <c r="L29" i="4"/>
  <c r="M29" i="4"/>
  <c r="N29" i="4"/>
  <c r="F30" i="4"/>
  <c r="G30" i="4"/>
  <c r="H30" i="4"/>
  <c r="I30" i="4"/>
  <c r="J30" i="4"/>
  <c r="K30" i="4"/>
  <c r="L30" i="4"/>
  <c r="M30" i="4"/>
  <c r="N30" i="4"/>
  <c r="F31" i="4"/>
  <c r="G31" i="4"/>
  <c r="H31" i="4"/>
  <c r="I31" i="4"/>
  <c r="J31" i="4"/>
  <c r="K31" i="4"/>
  <c r="L31" i="4"/>
  <c r="M31" i="4"/>
  <c r="N31" i="4"/>
  <c r="F32" i="4"/>
  <c r="G32" i="4"/>
  <c r="H32" i="4"/>
  <c r="I32" i="4"/>
  <c r="J32" i="4"/>
  <c r="K32" i="4"/>
  <c r="L32" i="4"/>
  <c r="M32" i="4"/>
  <c r="N32" i="4"/>
  <c r="F33" i="4"/>
  <c r="G33" i="4"/>
  <c r="H33" i="4"/>
  <c r="I33" i="4"/>
  <c r="J33" i="4"/>
  <c r="K33" i="4"/>
  <c r="L33" i="4"/>
  <c r="M33" i="4"/>
  <c r="N33" i="4"/>
  <c r="F34" i="4"/>
  <c r="G34" i="4"/>
  <c r="H34" i="4"/>
  <c r="I34" i="4"/>
  <c r="J34" i="4"/>
  <c r="K34" i="4"/>
  <c r="L34" i="4"/>
  <c r="M34" i="4"/>
  <c r="N34" i="4"/>
  <c r="F35" i="4"/>
  <c r="G35" i="4"/>
  <c r="H35" i="4"/>
  <c r="I35" i="4"/>
  <c r="J35" i="4"/>
  <c r="K35" i="4"/>
  <c r="L35" i="4"/>
  <c r="M35" i="4"/>
  <c r="N35" i="4"/>
  <c r="F36" i="4"/>
  <c r="G36" i="4"/>
  <c r="H36" i="4"/>
  <c r="I36" i="4"/>
  <c r="J36" i="4"/>
  <c r="K36" i="4"/>
  <c r="L36" i="4"/>
  <c r="M36" i="4"/>
  <c r="N36" i="4"/>
  <c r="F37" i="4"/>
  <c r="G37" i="4"/>
  <c r="H37" i="4"/>
  <c r="I37" i="4"/>
  <c r="J37" i="4"/>
  <c r="K37" i="4"/>
  <c r="L37" i="4"/>
  <c r="M37" i="4"/>
  <c r="N37" i="4"/>
  <c r="F38" i="4"/>
  <c r="G38" i="4"/>
  <c r="H38" i="4"/>
  <c r="I38" i="4"/>
  <c r="J38" i="4"/>
  <c r="K38" i="4"/>
  <c r="L38" i="4"/>
  <c r="M38" i="4"/>
  <c r="N38" i="4"/>
  <c r="F39" i="4"/>
  <c r="G39" i="4"/>
  <c r="H39" i="4"/>
  <c r="I39" i="4"/>
  <c r="J39" i="4"/>
  <c r="K39" i="4"/>
  <c r="L39" i="4"/>
  <c r="M39" i="4"/>
  <c r="N39" i="4"/>
  <c r="F40" i="4"/>
  <c r="G40" i="4"/>
  <c r="H40" i="4"/>
  <c r="I40" i="4"/>
  <c r="J40" i="4"/>
  <c r="K40" i="4"/>
  <c r="L40" i="4"/>
  <c r="M40" i="4"/>
  <c r="N40" i="4"/>
  <c r="F41" i="4"/>
  <c r="G41" i="4"/>
  <c r="H41" i="4"/>
  <c r="I41" i="4"/>
  <c r="J41" i="4"/>
  <c r="K41" i="4"/>
  <c r="L41" i="4"/>
  <c r="M41" i="4"/>
  <c r="N41" i="4"/>
  <c r="F42" i="4"/>
  <c r="G42" i="4"/>
  <c r="H42" i="4"/>
  <c r="I42" i="4"/>
  <c r="J42" i="4"/>
  <c r="K42" i="4"/>
  <c r="L42" i="4"/>
  <c r="M42" i="4"/>
  <c r="N42" i="4"/>
  <c r="F43" i="4"/>
  <c r="G43" i="4"/>
  <c r="H43" i="4"/>
  <c r="I43" i="4"/>
  <c r="J43" i="4"/>
  <c r="K43" i="4"/>
  <c r="L43" i="4"/>
  <c r="M43" i="4"/>
  <c r="N43" i="4"/>
  <c r="F44" i="4"/>
  <c r="G44" i="4"/>
  <c r="H44" i="4"/>
  <c r="I44" i="4"/>
  <c r="J44" i="4"/>
  <c r="K44" i="4"/>
  <c r="L44" i="4"/>
  <c r="M44" i="4"/>
  <c r="N44" i="4"/>
  <c r="F45" i="4"/>
  <c r="G45" i="4"/>
  <c r="H45" i="4"/>
  <c r="I45" i="4"/>
  <c r="J45" i="4"/>
  <c r="K45" i="4"/>
  <c r="L45" i="4"/>
  <c r="M45" i="4"/>
  <c r="N45" i="4"/>
  <c r="F46" i="4"/>
  <c r="G46" i="4"/>
  <c r="H46" i="4"/>
  <c r="I46" i="4"/>
  <c r="J46" i="4"/>
  <c r="K46" i="4"/>
  <c r="L46" i="4"/>
  <c r="M46" i="4"/>
  <c r="N46" i="4"/>
  <c r="F47" i="4"/>
  <c r="G47" i="4"/>
  <c r="H47" i="4"/>
  <c r="I47" i="4"/>
  <c r="J47" i="4"/>
  <c r="K47" i="4"/>
  <c r="L47" i="4"/>
  <c r="M47" i="4"/>
  <c r="N47" i="4"/>
  <c r="F48" i="4"/>
  <c r="G48" i="4"/>
  <c r="H48" i="4"/>
  <c r="I48" i="4"/>
  <c r="J48" i="4"/>
  <c r="K48" i="4"/>
  <c r="L48" i="4"/>
  <c r="M48" i="4"/>
  <c r="N48" i="4"/>
  <c r="F49" i="4"/>
  <c r="G49" i="4"/>
  <c r="H49" i="4"/>
  <c r="I49" i="4"/>
  <c r="J49" i="4"/>
  <c r="K49" i="4"/>
  <c r="L49" i="4"/>
  <c r="M49" i="4"/>
  <c r="N49" i="4"/>
  <c r="F50" i="4"/>
  <c r="G50" i="4"/>
  <c r="H50" i="4"/>
  <c r="I50" i="4"/>
  <c r="J50" i="4"/>
  <c r="K50" i="4"/>
  <c r="L50" i="4"/>
  <c r="M50" i="4"/>
  <c r="N50" i="4"/>
  <c r="F51" i="4"/>
  <c r="G51" i="4"/>
  <c r="H51" i="4"/>
  <c r="I51" i="4"/>
  <c r="J51" i="4"/>
  <c r="K51" i="4"/>
  <c r="L51" i="4"/>
  <c r="M51" i="4"/>
  <c r="N51" i="4"/>
  <c r="F52" i="4"/>
  <c r="G52" i="4"/>
  <c r="H52" i="4"/>
  <c r="I52" i="4"/>
  <c r="J52" i="4"/>
  <c r="K52" i="4"/>
  <c r="L52" i="4"/>
  <c r="M52" i="4"/>
  <c r="N52" i="4"/>
  <c r="F53" i="4"/>
  <c r="G53" i="4"/>
  <c r="H53" i="4"/>
  <c r="I53" i="4"/>
  <c r="J53" i="4"/>
  <c r="K53" i="4"/>
  <c r="L53" i="4"/>
  <c r="M53" i="4"/>
  <c r="N53" i="4"/>
  <c r="F54" i="4"/>
  <c r="G54" i="4"/>
  <c r="H54" i="4"/>
  <c r="I54" i="4"/>
  <c r="J54" i="4"/>
  <c r="K54" i="4"/>
  <c r="L54" i="4"/>
  <c r="M54" i="4"/>
  <c r="N54" i="4"/>
  <c r="F55" i="4"/>
  <c r="G55" i="4"/>
  <c r="H55" i="4"/>
  <c r="I55" i="4"/>
  <c r="J55" i="4"/>
  <c r="K55" i="4"/>
  <c r="L55" i="4"/>
  <c r="M55" i="4"/>
  <c r="N55" i="4"/>
  <c r="F56" i="4"/>
  <c r="G56" i="4"/>
  <c r="H56" i="4"/>
  <c r="I56" i="4"/>
  <c r="J56" i="4"/>
  <c r="K56" i="4"/>
  <c r="L56" i="4"/>
  <c r="M56" i="4"/>
  <c r="N56" i="4"/>
  <c r="F57" i="4"/>
  <c r="G57" i="4"/>
  <c r="H57" i="4"/>
  <c r="I57" i="4"/>
  <c r="J57" i="4"/>
  <c r="K57" i="4"/>
  <c r="L57" i="4"/>
  <c r="M57" i="4"/>
  <c r="N57" i="4"/>
  <c r="F58" i="4"/>
  <c r="G58" i="4"/>
  <c r="H58" i="4"/>
  <c r="I58" i="4"/>
  <c r="J58" i="4"/>
  <c r="K58" i="4"/>
  <c r="L58" i="4"/>
  <c r="M58" i="4"/>
  <c r="N58" i="4"/>
  <c r="F59" i="4"/>
  <c r="G59" i="4"/>
  <c r="H59" i="4"/>
  <c r="I59" i="4"/>
  <c r="J59" i="4"/>
  <c r="K59" i="4"/>
  <c r="L59" i="4"/>
  <c r="M59" i="4"/>
  <c r="N59" i="4"/>
  <c r="F60" i="4"/>
  <c r="G60" i="4"/>
  <c r="H60" i="4"/>
  <c r="I60" i="4"/>
  <c r="J60" i="4"/>
  <c r="K60" i="4"/>
  <c r="L60" i="4"/>
  <c r="M60" i="4"/>
  <c r="N60" i="4"/>
  <c r="F61" i="4"/>
  <c r="G61" i="4"/>
  <c r="H61" i="4"/>
  <c r="I61" i="4"/>
  <c r="J61" i="4"/>
  <c r="K61" i="4"/>
  <c r="L61" i="4"/>
  <c r="M61" i="4"/>
  <c r="N61" i="4"/>
  <c r="F62" i="4"/>
  <c r="G62" i="4"/>
  <c r="H62" i="4"/>
  <c r="I62" i="4"/>
  <c r="J62" i="4"/>
  <c r="K62" i="4"/>
  <c r="L62" i="4"/>
  <c r="M62" i="4"/>
  <c r="N62" i="4"/>
  <c r="F63" i="4"/>
  <c r="G63" i="4"/>
  <c r="H63" i="4"/>
  <c r="I63" i="4"/>
  <c r="J63" i="4"/>
  <c r="K63" i="4"/>
  <c r="L63" i="4"/>
  <c r="M63" i="4"/>
  <c r="N63" i="4"/>
  <c r="F64" i="4"/>
  <c r="G64" i="4"/>
  <c r="H64" i="4"/>
  <c r="I64" i="4"/>
  <c r="J64" i="4"/>
  <c r="K64" i="4"/>
  <c r="L64" i="4"/>
  <c r="M64" i="4"/>
  <c r="N64" i="4"/>
  <c r="F65" i="4"/>
  <c r="G65" i="4"/>
  <c r="H65" i="4"/>
  <c r="I65" i="4"/>
  <c r="J65" i="4"/>
  <c r="K65" i="4"/>
  <c r="L65" i="4"/>
  <c r="M65" i="4"/>
  <c r="N65" i="4"/>
  <c r="F66" i="4"/>
  <c r="G66" i="4"/>
  <c r="H66" i="4"/>
  <c r="I66" i="4"/>
  <c r="J66" i="4"/>
  <c r="K66" i="4"/>
  <c r="L66" i="4"/>
  <c r="M66" i="4"/>
  <c r="N66" i="4"/>
  <c r="F67" i="4"/>
  <c r="G67" i="4"/>
  <c r="H67" i="4"/>
  <c r="I67" i="4"/>
  <c r="J67" i="4"/>
  <c r="K67" i="4"/>
  <c r="L67" i="4"/>
  <c r="M67" i="4"/>
  <c r="N67" i="4"/>
  <c r="F68" i="4"/>
  <c r="G68" i="4"/>
  <c r="H68" i="4"/>
  <c r="I68" i="4"/>
  <c r="J68" i="4"/>
  <c r="K68" i="4"/>
  <c r="L68" i="4"/>
  <c r="M68" i="4"/>
  <c r="N68" i="4"/>
  <c r="F69" i="4"/>
  <c r="G69" i="4"/>
  <c r="H69" i="4"/>
  <c r="I69" i="4"/>
  <c r="J69" i="4"/>
  <c r="K69" i="4"/>
  <c r="L69" i="4"/>
  <c r="M69" i="4"/>
  <c r="N69" i="4"/>
  <c r="F70" i="4"/>
  <c r="G70" i="4"/>
  <c r="H70" i="4"/>
  <c r="I70" i="4"/>
  <c r="J70" i="4"/>
  <c r="K70" i="4"/>
  <c r="L70" i="4"/>
  <c r="M70" i="4"/>
  <c r="N70" i="4"/>
  <c r="F71" i="4"/>
  <c r="G71" i="4"/>
  <c r="H71" i="4"/>
  <c r="I71" i="4"/>
  <c r="J71" i="4"/>
  <c r="K71" i="4"/>
  <c r="L71" i="4"/>
  <c r="M71" i="4"/>
  <c r="N71" i="4"/>
  <c r="F72" i="4"/>
  <c r="G72" i="4"/>
  <c r="H72" i="4"/>
  <c r="I72" i="4"/>
  <c r="J72" i="4"/>
  <c r="K72" i="4"/>
  <c r="L72" i="4"/>
  <c r="M72" i="4"/>
  <c r="N72" i="4"/>
  <c r="F73" i="4"/>
  <c r="G73" i="4"/>
  <c r="H73" i="4"/>
  <c r="I73" i="4"/>
  <c r="J73" i="4"/>
  <c r="K73" i="4"/>
  <c r="L73" i="4"/>
  <c r="M73" i="4"/>
  <c r="N73" i="4"/>
  <c r="F74" i="4"/>
  <c r="G74" i="4"/>
  <c r="H74" i="4"/>
  <c r="I74" i="4"/>
  <c r="J74" i="4"/>
  <c r="K74" i="4"/>
  <c r="L74" i="4"/>
  <c r="M74" i="4"/>
  <c r="N74" i="4"/>
  <c r="F75" i="4"/>
  <c r="G75" i="4"/>
  <c r="H75" i="4"/>
  <c r="I75" i="4"/>
  <c r="J75" i="4"/>
  <c r="K75" i="4"/>
  <c r="L75" i="4"/>
  <c r="M75" i="4"/>
  <c r="N75" i="4"/>
  <c r="F76" i="4"/>
  <c r="G76" i="4"/>
  <c r="H76" i="4"/>
  <c r="I76" i="4"/>
  <c r="J76" i="4"/>
  <c r="K76" i="4"/>
  <c r="L76" i="4"/>
  <c r="M76" i="4"/>
  <c r="N76" i="4"/>
  <c r="F77" i="4"/>
  <c r="G77" i="4"/>
  <c r="H77" i="4"/>
  <c r="I77" i="4"/>
  <c r="J77" i="4"/>
  <c r="K77" i="4"/>
  <c r="L77" i="4"/>
  <c r="M77" i="4"/>
  <c r="N77" i="4"/>
  <c r="F78" i="4"/>
  <c r="G78" i="4"/>
  <c r="H78" i="4"/>
  <c r="I78" i="4"/>
  <c r="J78" i="4"/>
  <c r="K78" i="4"/>
  <c r="L78" i="4"/>
  <c r="M78" i="4"/>
  <c r="N78" i="4"/>
  <c r="F79" i="4"/>
  <c r="G79" i="4"/>
  <c r="H79" i="4"/>
  <c r="I79" i="4"/>
  <c r="J79" i="4"/>
  <c r="K79" i="4"/>
  <c r="L79" i="4"/>
  <c r="M79" i="4"/>
  <c r="N79" i="4"/>
  <c r="F80" i="4"/>
  <c r="G80" i="4"/>
  <c r="H80" i="4"/>
  <c r="I80" i="4"/>
  <c r="J80" i="4"/>
  <c r="K80" i="4"/>
  <c r="L80" i="4"/>
  <c r="M80" i="4"/>
  <c r="N80" i="4"/>
  <c r="F81" i="4"/>
  <c r="G81" i="4"/>
  <c r="H81" i="4"/>
  <c r="I81" i="4"/>
  <c r="J81" i="4"/>
  <c r="K81" i="4"/>
  <c r="L81" i="4"/>
  <c r="M81" i="4"/>
  <c r="N81" i="4"/>
  <c r="F82" i="4"/>
  <c r="G82" i="4"/>
  <c r="H82" i="4"/>
  <c r="I82" i="4"/>
  <c r="J82" i="4"/>
  <c r="K82" i="4"/>
  <c r="L82" i="4"/>
  <c r="M82" i="4"/>
  <c r="N82" i="4"/>
  <c r="F83" i="4"/>
  <c r="G83" i="4"/>
  <c r="H83" i="4"/>
  <c r="I83" i="4"/>
  <c r="J83" i="4"/>
  <c r="K83" i="4"/>
  <c r="L83" i="4"/>
  <c r="M83" i="4"/>
  <c r="N83" i="4"/>
  <c r="F84" i="4"/>
  <c r="G84" i="4"/>
  <c r="H84" i="4"/>
  <c r="I84" i="4"/>
  <c r="J84" i="4"/>
  <c r="K84" i="4"/>
  <c r="L84" i="4"/>
  <c r="M84" i="4"/>
  <c r="N84" i="4"/>
  <c r="F85" i="4"/>
  <c r="G85" i="4"/>
  <c r="H85" i="4"/>
  <c r="I85" i="4"/>
  <c r="J85" i="4"/>
  <c r="K85" i="4"/>
  <c r="L85" i="4"/>
  <c r="M85" i="4"/>
  <c r="N85" i="4"/>
  <c r="F86" i="4"/>
  <c r="G86" i="4"/>
  <c r="H86" i="4"/>
  <c r="I86" i="4"/>
  <c r="J86" i="4"/>
  <c r="K86" i="4"/>
  <c r="L86" i="4"/>
  <c r="M86" i="4"/>
  <c r="N86" i="4"/>
  <c r="F87" i="4"/>
  <c r="G87" i="4"/>
  <c r="H87" i="4"/>
  <c r="I87" i="4"/>
  <c r="J87" i="4"/>
  <c r="K87" i="4"/>
  <c r="L87" i="4"/>
  <c r="M87" i="4"/>
  <c r="N87" i="4"/>
  <c r="F88" i="4"/>
  <c r="G88" i="4"/>
  <c r="H88" i="4"/>
  <c r="I88" i="4"/>
  <c r="J88" i="4"/>
  <c r="K88" i="4"/>
  <c r="L88" i="4"/>
  <c r="M88" i="4"/>
  <c r="N88" i="4"/>
  <c r="F89" i="4"/>
  <c r="G89" i="4"/>
  <c r="H89" i="4"/>
  <c r="I89" i="4"/>
  <c r="J89" i="4"/>
  <c r="K89" i="4"/>
  <c r="L89" i="4"/>
  <c r="M89" i="4"/>
  <c r="N89" i="4"/>
  <c r="F90" i="4"/>
  <c r="G90" i="4"/>
  <c r="H90" i="4"/>
  <c r="I90" i="4"/>
  <c r="J90" i="4"/>
  <c r="K90" i="4"/>
  <c r="L90" i="4"/>
  <c r="M90" i="4"/>
  <c r="N90" i="4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P22" i="3"/>
  <c r="O22" i="3"/>
  <c r="O21" i="3"/>
  <c r="M17" i="3"/>
  <c r="L17" i="3"/>
  <c r="E17" i="3"/>
  <c r="D17" i="3"/>
  <c r="O16" i="3"/>
  <c r="N16" i="3"/>
  <c r="M16" i="3"/>
  <c r="L16" i="3"/>
  <c r="K16" i="3"/>
  <c r="J16" i="3"/>
  <c r="J17" i="3" s="1"/>
  <c r="I16" i="3"/>
  <c r="H16" i="3"/>
  <c r="G16" i="3"/>
  <c r="F16" i="3"/>
  <c r="E16" i="3"/>
  <c r="D16" i="3"/>
  <c r="C16" i="3"/>
  <c r="O15" i="3"/>
  <c r="O17" i="3" s="1"/>
  <c r="N15" i="3"/>
  <c r="N17" i="3" s="1"/>
  <c r="M15" i="3"/>
  <c r="L15" i="3"/>
  <c r="K15" i="3"/>
  <c r="K17" i="3" s="1"/>
  <c r="J15" i="3"/>
  <c r="I15" i="3"/>
  <c r="I17" i="3" s="1"/>
  <c r="H15" i="3"/>
  <c r="H17" i="3" s="1"/>
  <c r="G15" i="3"/>
  <c r="G17" i="3" s="1"/>
  <c r="F15" i="3"/>
  <c r="F17" i="3" s="1"/>
  <c r="E15" i="3"/>
  <c r="D15" i="3"/>
  <c r="C15" i="3"/>
  <c r="C17" i="3" s="1"/>
  <c r="H12" i="1"/>
  <c r="L15" i="1" s="1"/>
  <c r="C9" i="1"/>
  <c r="G15" i="1" s="1"/>
  <c r="H7" i="4" l="1"/>
  <c r="H8" i="4" s="1"/>
  <c r="I6" i="4"/>
  <c r="J7" i="4"/>
  <c r="J8" i="4" s="1"/>
  <c r="K6" i="4"/>
  <c r="L6" i="4"/>
  <c r="M7" i="4"/>
  <c r="M8" i="4" s="1"/>
  <c r="N7" i="4"/>
  <c r="N8" i="4" s="1"/>
  <c r="F7" i="4"/>
  <c r="F8" i="4" s="1"/>
  <c r="G7" i="4"/>
  <c r="G8" i="4" s="1"/>
  <c r="H6" i="4"/>
  <c r="I7" i="4"/>
  <c r="I8" i="4" s="1"/>
  <c r="J6" i="4"/>
  <c r="K7" i="4"/>
  <c r="K8" i="4" s="1"/>
  <c r="M6" i="4"/>
  <c r="L7" i="4"/>
  <c r="L8" i="4" s="1"/>
  <c r="F6" i="4"/>
  <c r="N6" i="4"/>
  <c r="G6" i="4"/>
  <c r="C11" i="13" l="1"/>
  <c r="C12" i="13" s="1"/>
  <c r="C13" i="13" s="1"/>
  <c r="C14" i="13" s="1"/>
  <c r="C15" i="13" s="1"/>
  <c r="C16" i="13" s="1"/>
  <c r="C17" i="13" s="1"/>
  <c r="C10" i="13"/>
  <c r="J11" i="12"/>
  <c r="I11" i="12"/>
  <c r="C20" i="12"/>
  <c r="C19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5" i="12"/>
  <c r="O6" i="22" l="1"/>
  <c r="O7" i="22"/>
  <c r="O8" i="22"/>
  <c r="O9" i="22"/>
  <c r="O10" i="22"/>
  <c r="O11" i="22"/>
  <c r="O12" i="22"/>
  <c r="O5" i="22"/>
  <c r="D45" i="10"/>
  <c r="D42" i="10"/>
  <c r="D41" i="10"/>
  <c r="D29" i="10"/>
  <c r="D17" i="10"/>
  <c r="Q26" i="10"/>
  <c r="Q22" i="10"/>
  <c r="Q24" i="10"/>
  <c r="Q23" i="10"/>
  <c r="Q21" i="10"/>
  <c r="Q20" i="10"/>
  <c r="C48" i="10"/>
  <c r="C47" i="10"/>
  <c r="C46" i="10"/>
  <c r="C45" i="10"/>
  <c r="C44" i="10"/>
  <c r="C43" i="10"/>
  <c r="C42" i="10"/>
  <c r="C14" i="25" l="1"/>
  <c r="D13" i="25"/>
  <c r="D12" i="25"/>
  <c r="D11" i="25"/>
  <c r="E11" i="25" s="1"/>
  <c r="G11" i="25" s="1"/>
  <c r="D10" i="25"/>
  <c r="E10" i="25" s="1"/>
  <c r="G10" i="25" s="1"/>
  <c r="D9" i="25"/>
  <c r="E9" i="25" s="1"/>
  <c r="G9" i="25" s="1"/>
  <c r="D8" i="25"/>
  <c r="D7" i="25"/>
  <c r="E7" i="25" s="1"/>
  <c r="G7" i="25" s="1"/>
  <c r="D6" i="25"/>
  <c r="D5" i="25"/>
  <c r="D4" i="25"/>
  <c r="D14" i="25" s="1"/>
  <c r="E8" i="25" s="1"/>
  <c r="G8" i="25" s="1"/>
  <c r="Q11" i="24"/>
  <c r="R9" i="24"/>
  <c r="Q9" i="24"/>
  <c r="P9" i="24"/>
  <c r="O9" i="24"/>
  <c r="F9" i="24"/>
  <c r="G9" i="24" s="1"/>
  <c r="P8" i="24"/>
  <c r="R8" i="24" s="1"/>
  <c r="O8" i="24"/>
  <c r="Q8" i="24" s="1"/>
  <c r="F8" i="24"/>
  <c r="G8" i="24" s="1"/>
  <c r="Q7" i="24"/>
  <c r="P7" i="24"/>
  <c r="R7" i="24" s="1"/>
  <c r="O7" i="24"/>
  <c r="F7" i="24"/>
  <c r="G7" i="24" s="1"/>
  <c r="R6" i="24"/>
  <c r="P6" i="24"/>
  <c r="O6" i="24"/>
  <c r="Q6" i="24" s="1"/>
  <c r="F6" i="24"/>
  <c r="G6" i="24" s="1"/>
  <c r="R5" i="24"/>
  <c r="Q5" i="24"/>
  <c r="P5" i="24"/>
  <c r="O5" i="24"/>
  <c r="F5" i="24"/>
  <c r="G5" i="24" s="1"/>
  <c r="M25" i="23"/>
  <c r="M18" i="23"/>
  <c r="M11" i="23"/>
  <c r="G23" i="23"/>
  <c r="G16" i="23"/>
  <c r="G7" i="23"/>
  <c r="E12" i="25" l="1"/>
  <c r="G12" i="25" s="1"/>
  <c r="E5" i="25"/>
  <c r="G5" i="25" s="1"/>
  <c r="E13" i="25"/>
  <c r="G13" i="25" s="1"/>
  <c r="E6" i="25"/>
  <c r="G6" i="25" s="1"/>
  <c r="E4" i="25"/>
  <c r="G4" i="25" s="1"/>
  <c r="G10" i="24"/>
  <c r="G11" i="24" s="1"/>
  <c r="Q10" i="24"/>
  <c r="R10" i="24"/>
  <c r="R11" i="24" s="1"/>
  <c r="G14" i="25" l="1"/>
  <c r="H4" i="25" s="1"/>
  <c r="I4" i="25" s="1"/>
  <c r="H6" i="25" l="1"/>
  <c r="H9" i="25"/>
  <c r="H7" i="25"/>
  <c r="H10" i="25"/>
  <c r="H11" i="25"/>
  <c r="H8" i="25"/>
  <c r="H12" i="25"/>
  <c r="H13" i="25"/>
  <c r="H5" i="25"/>
  <c r="I5" i="25" s="1"/>
  <c r="I6" i="25" s="1"/>
  <c r="I7" i="25" s="1"/>
  <c r="I8" i="25" s="1"/>
  <c r="I9" i="25" s="1"/>
  <c r="I10" i="25" s="1"/>
  <c r="I11" i="25" s="1"/>
  <c r="I12" i="25" s="1"/>
  <c r="I13" i="25" s="1"/>
  <c r="F19" i="22"/>
  <c r="G19" i="22" s="1"/>
  <c r="F20" i="22"/>
  <c r="G20" i="22" s="1"/>
  <c r="F21" i="22"/>
  <c r="G21" i="22" s="1"/>
  <c r="F22" i="22"/>
  <c r="G22" i="22" s="1"/>
  <c r="F23" i="22"/>
  <c r="G23" i="22" s="1"/>
  <c r="F24" i="22"/>
  <c r="G24" i="22" s="1"/>
  <c r="F25" i="22"/>
  <c r="G25" i="22" s="1"/>
  <c r="F26" i="22"/>
  <c r="G26" i="22" s="1"/>
  <c r="F27" i="22"/>
  <c r="G27" i="22" s="1"/>
  <c r="F28" i="22"/>
  <c r="G28" i="22" s="1"/>
  <c r="F29" i="22"/>
  <c r="G29" i="22" s="1"/>
  <c r="F30" i="22"/>
  <c r="G30" i="22" s="1"/>
  <c r="F31" i="22"/>
  <c r="G31" i="22" s="1"/>
  <c r="F32" i="22"/>
  <c r="G32" i="22" s="1"/>
  <c r="F33" i="22"/>
  <c r="G33" i="22" s="1"/>
  <c r="F34" i="22"/>
  <c r="G34" i="22" s="1"/>
  <c r="F35" i="22"/>
  <c r="G35" i="22" s="1"/>
  <c r="F36" i="22"/>
  <c r="G36" i="22" s="1"/>
  <c r="F37" i="22"/>
  <c r="G37" i="22" s="1"/>
  <c r="F38" i="22"/>
  <c r="G38" i="22" s="1"/>
  <c r="F39" i="22"/>
  <c r="G39" i="22" s="1"/>
  <c r="F40" i="22"/>
  <c r="G40" i="22" s="1"/>
  <c r="F41" i="22"/>
  <c r="G41" i="22" s="1"/>
  <c r="F42" i="22"/>
  <c r="G42" i="22" s="1"/>
  <c r="F43" i="22"/>
  <c r="G43" i="22" s="1"/>
  <c r="F44" i="22"/>
  <c r="G44" i="22" s="1"/>
  <c r="F45" i="22"/>
  <c r="G45" i="22" s="1"/>
  <c r="F46" i="22"/>
  <c r="G46" i="22" s="1"/>
  <c r="F47" i="22"/>
  <c r="G47" i="22" s="1"/>
  <c r="F48" i="22"/>
  <c r="G48" i="22" s="1"/>
  <c r="F49" i="22"/>
  <c r="G49" i="22" s="1"/>
  <c r="F50" i="22"/>
  <c r="G50" i="22" s="1"/>
  <c r="F51" i="22"/>
  <c r="G51" i="22" s="1"/>
  <c r="F52" i="22"/>
  <c r="G52" i="22" s="1"/>
  <c r="F53" i="22"/>
  <c r="G53" i="22" s="1"/>
  <c r="F54" i="22"/>
  <c r="G54" i="22" s="1"/>
  <c r="F55" i="22"/>
  <c r="G55" i="22" s="1"/>
  <c r="F56" i="22"/>
  <c r="G56" i="22" s="1"/>
  <c r="F57" i="22"/>
  <c r="G57" i="22" s="1"/>
  <c r="F58" i="22"/>
  <c r="G58" i="22" s="1"/>
  <c r="F59" i="22"/>
  <c r="G59" i="22" s="1"/>
  <c r="F60" i="22"/>
  <c r="G60" i="22" s="1"/>
  <c r="F61" i="22"/>
  <c r="G61" i="22" s="1"/>
  <c r="F62" i="22"/>
  <c r="G62" i="22" s="1"/>
  <c r="F63" i="22"/>
  <c r="G63" i="22" s="1"/>
  <c r="F64" i="22"/>
  <c r="G64" i="22" s="1"/>
  <c r="F65" i="22"/>
  <c r="G65" i="22" s="1"/>
  <c r="F66" i="22"/>
  <c r="G66" i="22" s="1"/>
  <c r="F67" i="22"/>
  <c r="G67" i="22" s="1"/>
  <c r="F68" i="22"/>
  <c r="G68" i="22" s="1"/>
  <c r="F69" i="22"/>
  <c r="G69" i="22" s="1"/>
  <c r="F70" i="22"/>
  <c r="G70" i="22" s="1"/>
  <c r="F71" i="22"/>
  <c r="G71" i="22" s="1"/>
  <c r="F72" i="22"/>
  <c r="G72" i="22" s="1"/>
  <c r="F73" i="22"/>
  <c r="G73" i="22" s="1"/>
  <c r="F74" i="22"/>
  <c r="G74" i="22" s="1"/>
  <c r="F75" i="22"/>
  <c r="G75" i="22" s="1"/>
  <c r="F76" i="22"/>
  <c r="G76" i="22" s="1"/>
  <c r="F77" i="22"/>
  <c r="G77" i="22" s="1"/>
  <c r="F78" i="22"/>
  <c r="G78" i="22" s="1"/>
  <c r="F79" i="22"/>
  <c r="G79" i="22" s="1"/>
  <c r="F80" i="22"/>
  <c r="G80" i="22" s="1"/>
  <c r="F81" i="22"/>
  <c r="G81" i="22" s="1"/>
  <c r="F82" i="22"/>
  <c r="G82" i="22" s="1"/>
  <c r="F83" i="22"/>
  <c r="G83" i="22" s="1"/>
  <c r="F84" i="22"/>
  <c r="G84" i="22" s="1"/>
  <c r="F85" i="22"/>
  <c r="G85" i="22" s="1"/>
  <c r="F86" i="22"/>
  <c r="G86" i="22" s="1"/>
  <c r="F87" i="22"/>
  <c r="G87" i="22" s="1"/>
  <c r="F88" i="22"/>
  <c r="G88" i="22" s="1"/>
  <c r="F89" i="22"/>
  <c r="G89" i="22" s="1"/>
  <c r="F90" i="22"/>
  <c r="G90" i="22" s="1"/>
  <c r="F91" i="22"/>
  <c r="G91" i="22" s="1"/>
  <c r="F92" i="22"/>
  <c r="G92" i="22" s="1"/>
  <c r="F93" i="22"/>
  <c r="G93" i="22" s="1"/>
  <c r="F94" i="22"/>
  <c r="G94" i="22" s="1"/>
  <c r="F95" i="22"/>
  <c r="G95" i="22" s="1"/>
  <c r="F96" i="22"/>
  <c r="G96" i="22" s="1"/>
  <c r="F97" i="22"/>
  <c r="G97" i="22" s="1"/>
  <c r="F98" i="22"/>
  <c r="G98" i="22" s="1"/>
  <c r="F99" i="22"/>
  <c r="G99" i="22" s="1"/>
  <c r="F100" i="22"/>
  <c r="G100" i="22" s="1"/>
  <c r="F101" i="22"/>
  <c r="G101" i="22" s="1"/>
  <c r="F102" i="22"/>
  <c r="G102" i="22" s="1"/>
  <c r="F103" i="22"/>
  <c r="G103" i="22" s="1"/>
  <c r="F104" i="22"/>
  <c r="G104" i="22" s="1"/>
  <c r="F105" i="22"/>
  <c r="G105" i="22" s="1"/>
  <c r="F106" i="22"/>
  <c r="G106" i="22" s="1"/>
  <c r="F107" i="22"/>
  <c r="G107" i="22" s="1"/>
  <c r="F108" i="22"/>
  <c r="G108" i="22" s="1"/>
  <c r="F109" i="22"/>
  <c r="G109" i="22" s="1"/>
  <c r="F110" i="22"/>
  <c r="G110" i="22" s="1"/>
  <c r="F111" i="22"/>
  <c r="G111" i="22" s="1"/>
  <c r="F112" i="22"/>
  <c r="G112" i="22" s="1"/>
  <c r="F113" i="22"/>
  <c r="G113" i="22" s="1"/>
  <c r="F114" i="22"/>
  <c r="G114" i="22" s="1"/>
  <c r="F115" i="22"/>
  <c r="G115" i="22" s="1"/>
  <c r="F116" i="22"/>
  <c r="G116" i="22" s="1"/>
  <c r="F117" i="22"/>
  <c r="G117" i="22" s="1"/>
  <c r="F118" i="22"/>
  <c r="G118" i="22" s="1"/>
  <c r="F119" i="22"/>
  <c r="G119" i="22" s="1"/>
  <c r="F120" i="22"/>
  <c r="G120" i="22" s="1"/>
  <c r="F121" i="22"/>
  <c r="G121" i="22" s="1"/>
  <c r="F122" i="22"/>
  <c r="G122" i="22" s="1"/>
  <c r="F123" i="22"/>
  <c r="G123" i="22" s="1"/>
  <c r="F124" i="22"/>
  <c r="G124" i="22" s="1"/>
  <c r="F125" i="22"/>
  <c r="G125" i="22" s="1"/>
  <c r="F126" i="22"/>
  <c r="G126" i="22" s="1"/>
  <c r="F127" i="22"/>
  <c r="G127" i="22" s="1"/>
  <c r="F128" i="22"/>
  <c r="G128" i="22" s="1"/>
  <c r="F129" i="22"/>
  <c r="G129" i="22" s="1"/>
  <c r="F130" i="22"/>
  <c r="G130" i="22" s="1"/>
  <c r="F131" i="22"/>
  <c r="G131" i="22" s="1"/>
  <c r="F132" i="22"/>
  <c r="G132" i="22" s="1"/>
  <c r="F133" i="22"/>
  <c r="G133" i="22" s="1"/>
  <c r="F134" i="22"/>
  <c r="G134" i="22" s="1"/>
  <c r="F135" i="22"/>
  <c r="G135" i="22" s="1"/>
  <c r="F136" i="22"/>
  <c r="G136" i="22" s="1"/>
  <c r="F137" i="22"/>
  <c r="G137" i="22" s="1"/>
  <c r="F138" i="22"/>
  <c r="G138" i="22" s="1"/>
  <c r="F139" i="22"/>
  <c r="G139" i="22" s="1"/>
  <c r="F140" i="22"/>
  <c r="G140" i="22" s="1"/>
  <c r="F141" i="22"/>
  <c r="G141" i="22" s="1"/>
  <c r="F142" i="22"/>
  <c r="G142" i="22" s="1"/>
  <c r="F143" i="22"/>
  <c r="G143" i="22" s="1"/>
  <c r="F144" i="22"/>
  <c r="G144" i="22" s="1"/>
  <c r="F145" i="22"/>
  <c r="G145" i="22" s="1"/>
  <c r="F146" i="22"/>
  <c r="G146" i="22" s="1"/>
  <c r="F147" i="22"/>
  <c r="G147" i="22" s="1"/>
  <c r="F148" i="22"/>
  <c r="G148" i="22" s="1"/>
  <c r="F149" i="22"/>
  <c r="G149" i="22" s="1"/>
  <c r="F150" i="22"/>
  <c r="G150" i="22" s="1"/>
  <c r="F151" i="22"/>
  <c r="G151" i="22" s="1"/>
  <c r="F152" i="22"/>
  <c r="G152" i="22" s="1"/>
  <c r="F153" i="22"/>
  <c r="G153" i="22" s="1"/>
  <c r="F154" i="22"/>
  <c r="G154" i="22" s="1"/>
  <c r="F155" i="22"/>
  <c r="G155" i="22" s="1"/>
  <c r="F156" i="22"/>
  <c r="G156" i="22" s="1"/>
  <c r="F157" i="22"/>
  <c r="G157" i="22" s="1"/>
  <c r="F158" i="22"/>
  <c r="G158" i="22" s="1"/>
  <c r="F159" i="22"/>
  <c r="G159" i="22" s="1"/>
  <c r="F160" i="22"/>
  <c r="G160" i="22" s="1"/>
  <c r="F161" i="22"/>
  <c r="G161" i="22" s="1"/>
  <c r="F162" i="22"/>
  <c r="G162" i="22" s="1"/>
  <c r="F163" i="22"/>
  <c r="G163" i="22" s="1"/>
  <c r="F164" i="22"/>
  <c r="G164" i="22" s="1"/>
  <c r="F165" i="22"/>
  <c r="G165" i="22" s="1"/>
  <c r="F166" i="22"/>
  <c r="G166" i="22" s="1"/>
  <c r="F167" i="22"/>
  <c r="G167" i="22" s="1"/>
  <c r="F168" i="22"/>
  <c r="G168" i="22" s="1"/>
  <c r="F169" i="22"/>
  <c r="G169" i="22" s="1"/>
  <c r="F170" i="22"/>
  <c r="G170" i="22" s="1"/>
  <c r="F171" i="22"/>
  <c r="G171" i="22" s="1"/>
  <c r="F172" i="22"/>
  <c r="G172" i="22" s="1"/>
  <c r="F173" i="22"/>
  <c r="G173" i="22" s="1"/>
  <c r="F174" i="22"/>
  <c r="G174" i="22" s="1"/>
  <c r="F175" i="22"/>
  <c r="G175" i="22" s="1"/>
  <c r="F176" i="22"/>
  <c r="G176" i="22" s="1"/>
  <c r="F177" i="22"/>
  <c r="G177" i="22" s="1"/>
  <c r="F178" i="22"/>
  <c r="G178" i="22" s="1"/>
  <c r="F179" i="22"/>
  <c r="G179" i="22" s="1"/>
  <c r="F180" i="22"/>
  <c r="G180" i="22" s="1"/>
  <c r="F181" i="22"/>
  <c r="G181" i="22" s="1"/>
  <c r="F182" i="22"/>
  <c r="G182" i="22" s="1"/>
  <c r="F183" i="22"/>
  <c r="G183" i="22" s="1"/>
  <c r="F184" i="22"/>
  <c r="G184" i="22" s="1"/>
  <c r="F185" i="22"/>
  <c r="G185" i="22" s="1"/>
  <c r="F186" i="22"/>
  <c r="G186" i="22" s="1"/>
  <c r="F187" i="22"/>
  <c r="G187" i="22" s="1"/>
  <c r="F188" i="22"/>
  <c r="G188" i="22" s="1"/>
  <c r="F189" i="22"/>
  <c r="G189" i="22" s="1"/>
  <c r="F190" i="22"/>
  <c r="G190" i="22" s="1"/>
  <c r="F191" i="22"/>
  <c r="G191" i="22" s="1"/>
  <c r="F192" i="22"/>
  <c r="G192" i="22" s="1"/>
  <c r="F193" i="22"/>
  <c r="G193" i="22" s="1"/>
  <c r="F194" i="22"/>
  <c r="G194" i="22" s="1"/>
  <c r="F195" i="22"/>
  <c r="G195" i="22" s="1"/>
  <c r="F196" i="22"/>
  <c r="G196" i="22" s="1"/>
  <c r="F197" i="22"/>
  <c r="G197" i="22" s="1"/>
  <c r="F198" i="22"/>
  <c r="G198" i="22" s="1"/>
  <c r="F199" i="22"/>
  <c r="G199" i="22" s="1"/>
  <c r="F200" i="22"/>
  <c r="G200" i="22" s="1"/>
  <c r="F201" i="22"/>
  <c r="G201" i="22" s="1"/>
  <c r="F202" i="22"/>
  <c r="G202" i="22" s="1"/>
  <c r="F203" i="22"/>
  <c r="G203" i="22" s="1"/>
  <c r="F204" i="22"/>
  <c r="G204" i="22" s="1"/>
  <c r="F205" i="22"/>
  <c r="G205" i="22" s="1"/>
  <c r="F206" i="22"/>
  <c r="G206" i="22" s="1"/>
  <c r="F207" i="22"/>
  <c r="G207" i="22" s="1"/>
  <c r="F208" i="22"/>
  <c r="G208" i="22" s="1"/>
  <c r="F209" i="22"/>
  <c r="G209" i="22" s="1"/>
  <c r="F210" i="22"/>
  <c r="G210" i="22" s="1"/>
  <c r="F211" i="22"/>
  <c r="G211" i="22" s="1"/>
  <c r="F212" i="22"/>
  <c r="G212" i="22" s="1"/>
  <c r="F213" i="22"/>
  <c r="G213" i="22" s="1"/>
  <c r="F214" i="22"/>
  <c r="G214" i="22" s="1"/>
  <c r="F215" i="22"/>
  <c r="G215" i="22" s="1"/>
  <c r="F216" i="22"/>
  <c r="G216" i="22" s="1"/>
  <c r="F217" i="22"/>
  <c r="G217" i="22" s="1"/>
  <c r="F218" i="22"/>
  <c r="G218" i="22" s="1"/>
  <c r="F219" i="22"/>
  <c r="G219" i="22" s="1"/>
  <c r="F220" i="22"/>
  <c r="G220" i="22" s="1"/>
  <c r="F221" i="22"/>
  <c r="G221" i="22" s="1"/>
  <c r="F222" i="22"/>
  <c r="G222" i="22" s="1"/>
  <c r="F223" i="22"/>
  <c r="G223" i="22" s="1"/>
  <c r="F224" i="22"/>
  <c r="G224" i="22" s="1"/>
  <c r="F225" i="22"/>
  <c r="G225" i="22" s="1"/>
  <c r="F226" i="22"/>
  <c r="G226" i="22" s="1"/>
  <c r="F227" i="22"/>
  <c r="G227" i="22" s="1"/>
  <c r="F228" i="22"/>
  <c r="G228" i="22" s="1"/>
  <c r="F229" i="22"/>
  <c r="G229" i="22" s="1"/>
  <c r="F230" i="22"/>
  <c r="G230" i="22" s="1"/>
  <c r="F231" i="22"/>
  <c r="G231" i="22" s="1"/>
  <c r="F232" i="22"/>
  <c r="G232" i="22" s="1"/>
  <c r="F233" i="22"/>
  <c r="G233" i="22" s="1"/>
  <c r="F234" i="22"/>
  <c r="G234" i="22" s="1"/>
  <c r="F235" i="22"/>
  <c r="G235" i="22" s="1"/>
  <c r="F236" i="22"/>
  <c r="G236" i="22" s="1"/>
  <c r="F237" i="22"/>
  <c r="G237" i="22" s="1"/>
  <c r="F238" i="22"/>
  <c r="G238" i="22" s="1"/>
  <c r="F239" i="22"/>
  <c r="G239" i="22" s="1"/>
  <c r="F240" i="22"/>
  <c r="G240" i="22" s="1"/>
  <c r="F241" i="22"/>
  <c r="G241" i="22" s="1"/>
  <c r="F242" i="22"/>
  <c r="G242" i="22" s="1"/>
  <c r="F243" i="22"/>
  <c r="G243" i="22" s="1"/>
  <c r="F244" i="22"/>
  <c r="G244" i="22" s="1"/>
  <c r="F245" i="22"/>
  <c r="G245" i="22" s="1"/>
  <c r="F246" i="22"/>
  <c r="G246" i="22" s="1"/>
  <c r="F247" i="22"/>
  <c r="G247" i="22" s="1"/>
  <c r="F248" i="22"/>
  <c r="G248" i="22" s="1"/>
  <c r="F249" i="22"/>
  <c r="G249" i="22" s="1"/>
  <c r="F250" i="22"/>
  <c r="G250" i="22" s="1"/>
  <c r="F251" i="22"/>
  <c r="G251" i="22" s="1"/>
  <c r="F252" i="22"/>
  <c r="G252" i="22" s="1"/>
  <c r="F253" i="22"/>
  <c r="G253" i="22" s="1"/>
  <c r="F254" i="22"/>
  <c r="G254" i="22" s="1"/>
  <c r="F255" i="22"/>
  <c r="G255" i="22" s="1"/>
  <c r="F256" i="22"/>
  <c r="G256" i="22" s="1"/>
  <c r="F257" i="22"/>
  <c r="G257" i="22" s="1"/>
  <c r="F258" i="22"/>
  <c r="G258" i="22" s="1"/>
  <c r="F259" i="22"/>
  <c r="G259" i="22" s="1"/>
  <c r="F260" i="22"/>
  <c r="G260" i="22" s="1"/>
  <c r="F261" i="22"/>
  <c r="G261" i="22" s="1"/>
  <c r="F262" i="22"/>
  <c r="G262" i="22" s="1"/>
  <c r="F263" i="22"/>
  <c r="G263" i="22" s="1"/>
  <c r="F264" i="22"/>
  <c r="G264" i="22" s="1"/>
  <c r="F265" i="22"/>
  <c r="G265" i="22" s="1"/>
  <c r="F266" i="22"/>
  <c r="G266" i="22" s="1"/>
  <c r="F267" i="22"/>
  <c r="G267" i="22" s="1"/>
  <c r="F268" i="22"/>
  <c r="G268" i="22" s="1"/>
  <c r="F269" i="22"/>
  <c r="G269" i="22" s="1"/>
  <c r="F270" i="22"/>
  <c r="G270" i="22" s="1"/>
  <c r="F271" i="22"/>
  <c r="G271" i="22" s="1"/>
  <c r="F272" i="22"/>
  <c r="G272" i="22" s="1"/>
  <c r="F273" i="22"/>
  <c r="G273" i="22" s="1"/>
  <c r="F274" i="22"/>
  <c r="G274" i="22" s="1"/>
  <c r="F275" i="22"/>
  <c r="G275" i="22" s="1"/>
  <c r="F276" i="22"/>
  <c r="G276" i="22" s="1"/>
  <c r="F277" i="22"/>
  <c r="G277" i="22" s="1"/>
  <c r="F278" i="22"/>
  <c r="G278" i="22" s="1"/>
  <c r="F279" i="22"/>
  <c r="G279" i="22" s="1"/>
  <c r="F280" i="22"/>
  <c r="G280" i="22" s="1"/>
  <c r="F281" i="22"/>
  <c r="G281" i="22" s="1"/>
  <c r="F282" i="22"/>
  <c r="G282" i="22" s="1"/>
  <c r="F283" i="22"/>
  <c r="G283" i="22" s="1"/>
  <c r="F284" i="22"/>
  <c r="G284" i="22" s="1"/>
  <c r="F285" i="22"/>
  <c r="G285" i="22" s="1"/>
  <c r="F286" i="22"/>
  <c r="G286" i="22" s="1"/>
  <c r="F287" i="22"/>
  <c r="G287" i="22" s="1"/>
  <c r="F288" i="22"/>
  <c r="G288" i="22" s="1"/>
  <c r="F289" i="22"/>
  <c r="G289" i="22" s="1"/>
  <c r="F290" i="22"/>
  <c r="G290" i="22" s="1"/>
  <c r="F291" i="22"/>
  <c r="G291" i="22" s="1"/>
  <c r="F292" i="22"/>
  <c r="G292" i="22" s="1"/>
  <c r="F293" i="22"/>
  <c r="G293" i="22" s="1"/>
  <c r="F294" i="22"/>
  <c r="G294" i="22" s="1"/>
  <c r="F295" i="22"/>
  <c r="G295" i="22" s="1"/>
  <c r="F296" i="22"/>
  <c r="G296" i="22" s="1"/>
  <c r="F297" i="22"/>
  <c r="G297" i="22" s="1"/>
  <c r="F298" i="22"/>
  <c r="G298" i="22" s="1"/>
  <c r="F299" i="22"/>
  <c r="G299" i="22" s="1"/>
  <c r="F300" i="22"/>
  <c r="G300" i="22" s="1"/>
  <c r="F301" i="22"/>
  <c r="G301" i="22" s="1"/>
  <c r="F302" i="22"/>
  <c r="G302" i="22" s="1"/>
  <c r="F303" i="22"/>
  <c r="G303" i="22" s="1"/>
  <c r="F304" i="22"/>
  <c r="G304" i="22" s="1"/>
  <c r="F305" i="22"/>
  <c r="G305" i="22" s="1"/>
  <c r="F306" i="22"/>
  <c r="G306" i="22" s="1"/>
  <c r="F307" i="22"/>
  <c r="G307" i="22" s="1"/>
  <c r="F308" i="22"/>
  <c r="G308" i="22" s="1"/>
  <c r="F309" i="22"/>
  <c r="G309" i="22" s="1"/>
  <c r="F310" i="22"/>
  <c r="G310" i="22" s="1"/>
  <c r="F311" i="22"/>
  <c r="G311" i="22" s="1"/>
  <c r="F312" i="22"/>
  <c r="G312" i="22" s="1"/>
  <c r="F313" i="22"/>
  <c r="G313" i="22" s="1"/>
  <c r="F314" i="22"/>
  <c r="G314" i="22" s="1"/>
  <c r="F315" i="22"/>
  <c r="G315" i="22" s="1"/>
  <c r="F316" i="22"/>
  <c r="G316" i="22" s="1"/>
  <c r="F317" i="22"/>
  <c r="G317" i="22" s="1"/>
  <c r="F318" i="22"/>
  <c r="G318" i="22" s="1"/>
  <c r="F319" i="22"/>
  <c r="G319" i="22" s="1"/>
  <c r="F320" i="22"/>
  <c r="G320" i="22" s="1"/>
  <c r="F321" i="22"/>
  <c r="G321" i="22" s="1"/>
  <c r="F322" i="22"/>
  <c r="G322" i="22" s="1"/>
  <c r="F323" i="22"/>
  <c r="G323" i="22" s="1"/>
  <c r="F324" i="22"/>
  <c r="G324" i="22" s="1"/>
  <c r="F325" i="22"/>
  <c r="G325" i="22" s="1"/>
  <c r="F326" i="22"/>
  <c r="G326" i="22" s="1"/>
  <c r="F327" i="22"/>
  <c r="G327" i="22" s="1"/>
  <c r="F328" i="22"/>
  <c r="G328" i="22" s="1"/>
  <c r="F329" i="22"/>
  <c r="G329" i="22" s="1"/>
  <c r="F330" i="22"/>
  <c r="G330" i="22" s="1"/>
  <c r="F331" i="22"/>
  <c r="G331" i="22" s="1"/>
  <c r="F332" i="22"/>
  <c r="G332" i="22" s="1"/>
  <c r="F333" i="22"/>
  <c r="G333" i="22" s="1"/>
  <c r="F334" i="22"/>
  <c r="G334" i="22" s="1"/>
  <c r="F335" i="22"/>
  <c r="G335" i="22" s="1"/>
  <c r="F336" i="22"/>
  <c r="G336" i="22" s="1"/>
  <c r="F337" i="22"/>
  <c r="G337" i="22" s="1"/>
  <c r="F338" i="22"/>
  <c r="G338" i="22" s="1"/>
  <c r="F339" i="22"/>
  <c r="G339" i="22" s="1"/>
  <c r="F340" i="22"/>
  <c r="G340" i="22" s="1"/>
  <c r="F341" i="22"/>
  <c r="G341" i="22" s="1"/>
  <c r="F342" i="22"/>
  <c r="G342" i="22" s="1"/>
  <c r="F343" i="22"/>
  <c r="G343" i="22" s="1"/>
  <c r="F344" i="22"/>
  <c r="G344" i="22" s="1"/>
  <c r="F345" i="22"/>
  <c r="G345" i="22" s="1"/>
  <c r="F346" i="22"/>
  <c r="G346" i="22" s="1"/>
  <c r="F347" i="22"/>
  <c r="G347" i="22" s="1"/>
  <c r="F348" i="22"/>
  <c r="G348" i="22" s="1"/>
  <c r="F349" i="22"/>
  <c r="G349" i="22" s="1"/>
  <c r="F350" i="22"/>
  <c r="G350" i="22" s="1"/>
  <c r="F351" i="22"/>
  <c r="G351" i="22" s="1"/>
  <c r="F352" i="22"/>
  <c r="G352" i="22" s="1"/>
  <c r="F353" i="22"/>
  <c r="G353" i="22" s="1"/>
  <c r="F354" i="22"/>
  <c r="G354" i="22" s="1"/>
  <c r="F355" i="22"/>
  <c r="G355" i="22" s="1"/>
  <c r="F356" i="22"/>
  <c r="G356" i="22" s="1"/>
  <c r="F357" i="22"/>
  <c r="G357" i="22" s="1"/>
  <c r="F358" i="22"/>
  <c r="G358" i="22" s="1"/>
  <c r="F359" i="22"/>
  <c r="G359" i="22" s="1"/>
  <c r="F360" i="22"/>
  <c r="G360" i="22" s="1"/>
  <c r="F361" i="22"/>
  <c r="G361" i="22" s="1"/>
  <c r="F362" i="22"/>
  <c r="G362" i="22" s="1"/>
  <c r="F363" i="22"/>
  <c r="G363" i="22" s="1"/>
  <c r="F364" i="22"/>
  <c r="G364" i="22" s="1"/>
  <c r="F365" i="22"/>
  <c r="G365" i="22" s="1"/>
  <c r="F366" i="22"/>
  <c r="G366" i="22" s="1"/>
  <c r="F367" i="22"/>
  <c r="G367" i="22" s="1"/>
  <c r="F368" i="22"/>
  <c r="G368" i="22" s="1"/>
  <c r="F369" i="22"/>
  <c r="G369" i="22" s="1"/>
  <c r="F370" i="22"/>
  <c r="G370" i="22" s="1"/>
  <c r="F371" i="22"/>
  <c r="G371" i="22" s="1"/>
  <c r="F372" i="22"/>
  <c r="G372" i="22" s="1"/>
  <c r="F373" i="22"/>
  <c r="G373" i="22" s="1"/>
  <c r="F374" i="22"/>
  <c r="G374" i="22" s="1"/>
  <c r="F375" i="22"/>
  <c r="G375" i="22" s="1"/>
  <c r="F376" i="22"/>
  <c r="G376" i="22" s="1"/>
  <c r="F377" i="22"/>
  <c r="G377" i="22" s="1"/>
  <c r="F378" i="22"/>
  <c r="G378" i="22" s="1"/>
  <c r="F379" i="22"/>
  <c r="G379" i="22" s="1"/>
  <c r="F380" i="22"/>
  <c r="G380" i="22" s="1"/>
  <c r="F381" i="22"/>
  <c r="G381" i="22" s="1"/>
  <c r="F382" i="22"/>
  <c r="G382" i="22" s="1"/>
  <c r="F383" i="22"/>
  <c r="G383" i="22" s="1"/>
  <c r="F384" i="22"/>
  <c r="G384" i="22" s="1"/>
  <c r="F385" i="22"/>
  <c r="G385" i="22" s="1"/>
  <c r="F386" i="22"/>
  <c r="G386" i="22" s="1"/>
  <c r="F387" i="22"/>
  <c r="G387" i="22" s="1"/>
  <c r="F388" i="22"/>
  <c r="G388" i="22" s="1"/>
  <c r="F389" i="22"/>
  <c r="G389" i="22" s="1"/>
  <c r="F390" i="22"/>
  <c r="G390" i="22" s="1"/>
  <c r="F391" i="22"/>
  <c r="G391" i="22" s="1"/>
  <c r="F392" i="22"/>
  <c r="G392" i="22" s="1"/>
  <c r="F393" i="22"/>
  <c r="G393" i="22" s="1"/>
  <c r="F394" i="22"/>
  <c r="G394" i="22" s="1"/>
  <c r="F395" i="22"/>
  <c r="G395" i="22" s="1"/>
  <c r="F396" i="22"/>
  <c r="G396" i="22" s="1"/>
  <c r="F397" i="22"/>
  <c r="G397" i="22" s="1"/>
  <c r="F398" i="22"/>
  <c r="G398" i="22" s="1"/>
  <c r="F399" i="22"/>
  <c r="G399" i="22" s="1"/>
  <c r="F400" i="22"/>
  <c r="G400" i="22" s="1"/>
  <c r="F401" i="22"/>
  <c r="G401" i="22" s="1"/>
  <c r="F402" i="22"/>
  <c r="G402" i="22" s="1"/>
  <c r="F403" i="22"/>
  <c r="G403" i="22" s="1"/>
  <c r="F404" i="22"/>
  <c r="G404" i="22" s="1"/>
  <c r="F405" i="22"/>
  <c r="G405" i="22" s="1"/>
  <c r="F406" i="22"/>
  <c r="G406" i="22" s="1"/>
  <c r="F407" i="22"/>
  <c r="G407" i="22" s="1"/>
  <c r="F408" i="22"/>
  <c r="G408" i="22" s="1"/>
  <c r="F409" i="22"/>
  <c r="G409" i="22" s="1"/>
  <c r="F410" i="22"/>
  <c r="G410" i="22" s="1"/>
  <c r="F411" i="22"/>
  <c r="G411" i="22" s="1"/>
  <c r="F412" i="22"/>
  <c r="G412" i="22" s="1"/>
  <c r="F413" i="22"/>
  <c r="G413" i="22" s="1"/>
  <c r="F414" i="22"/>
  <c r="G414" i="22" s="1"/>
  <c r="F415" i="22"/>
  <c r="G415" i="22" s="1"/>
  <c r="F416" i="22"/>
  <c r="G416" i="22" s="1"/>
  <c r="F417" i="22"/>
  <c r="G417" i="22" s="1"/>
  <c r="F418" i="22"/>
  <c r="G418" i="22" s="1"/>
  <c r="F419" i="22"/>
  <c r="G419" i="22" s="1"/>
  <c r="F420" i="22"/>
  <c r="G420" i="22" s="1"/>
  <c r="F421" i="22"/>
  <c r="G421" i="22" s="1"/>
  <c r="F422" i="22"/>
  <c r="G422" i="22" s="1"/>
  <c r="F423" i="22"/>
  <c r="G423" i="22" s="1"/>
  <c r="F424" i="22"/>
  <c r="G424" i="22" s="1"/>
  <c r="F425" i="22"/>
  <c r="G425" i="22" s="1"/>
  <c r="F426" i="22"/>
  <c r="G426" i="22" s="1"/>
  <c r="F427" i="22"/>
  <c r="G427" i="22" s="1"/>
  <c r="F428" i="22"/>
  <c r="G428" i="22" s="1"/>
  <c r="F429" i="22"/>
  <c r="G429" i="22" s="1"/>
  <c r="F430" i="22"/>
  <c r="G430" i="22" s="1"/>
  <c r="F431" i="22"/>
  <c r="G431" i="22" s="1"/>
  <c r="F432" i="22"/>
  <c r="G432" i="22" s="1"/>
  <c r="F433" i="22"/>
  <c r="G433" i="22" s="1"/>
  <c r="F434" i="22"/>
  <c r="G434" i="22" s="1"/>
  <c r="F435" i="22"/>
  <c r="G435" i="22" s="1"/>
  <c r="F436" i="22"/>
  <c r="G436" i="22" s="1"/>
  <c r="F437" i="22"/>
  <c r="G437" i="22" s="1"/>
  <c r="F438" i="22"/>
  <c r="G438" i="22" s="1"/>
  <c r="F439" i="22"/>
  <c r="G439" i="22" s="1"/>
  <c r="F440" i="22"/>
  <c r="G440" i="22" s="1"/>
  <c r="F441" i="22"/>
  <c r="G441" i="22" s="1"/>
  <c r="F442" i="22"/>
  <c r="G442" i="22" s="1"/>
  <c r="F443" i="22"/>
  <c r="G443" i="22" s="1"/>
  <c r="F444" i="22"/>
  <c r="G444" i="22" s="1"/>
  <c r="F445" i="22"/>
  <c r="G445" i="22" s="1"/>
  <c r="F446" i="22"/>
  <c r="G446" i="22" s="1"/>
  <c r="F447" i="22"/>
  <c r="G447" i="22" s="1"/>
  <c r="F448" i="22"/>
  <c r="G448" i="22" s="1"/>
  <c r="F449" i="22"/>
  <c r="G449" i="22" s="1"/>
  <c r="F450" i="22"/>
  <c r="G450" i="22" s="1"/>
  <c r="F451" i="22"/>
  <c r="G451" i="22" s="1"/>
  <c r="F452" i="22"/>
  <c r="G452" i="22" s="1"/>
  <c r="F453" i="22"/>
  <c r="G453" i="22" s="1"/>
  <c r="F454" i="22"/>
  <c r="G454" i="22" s="1"/>
  <c r="F455" i="22"/>
  <c r="G455" i="22" s="1"/>
  <c r="F456" i="22"/>
  <c r="G456" i="22" s="1"/>
  <c r="F457" i="22"/>
  <c r="G457" i="22" s="1"/>
  <c r="F458" i="22"/>
  <c r="G458" i="22" s="1"/>
  <c r="F459" i="22"/>
  <c r="G459" i="22" s="1"/>
  <c r="F460" i="22"/>
  <c r="G460" i="22" s="1"/>
  <c r="F461" i="22"/>
  <c r="G461" i="22" s="1"/>
  <c r="F462" i="22"/>
  <c r="G462" i="22" s="1"/>
  <c r="F463" i="22"/>
  <c r="G463" i="22" s="1"/>
  <c r="F464" i="22"/>
  <c r="G464" i="22" s="1"/>
  <c r="F465" i="22"/>
  <c r="G465" i="22" s="1"/>
  <c r="F466" i="22"/>
  <c r="G466" i="22" s="1"/>
  <c r="F467" i="22"/>
  <c r="G467" i="22" s="1"/>
  <c r="F468" i="22"/>
  <c r="G468" i="22" s="1"/>
  <c r="F469" i="22"/>
  <c r="G469" i="22" s="1"/>
  <c r="F470" i="22"/>
  <c r="G470" i="22" s="1"/>
  <c r="F471" i="22"/>
  <c r="G471" i="22" s="1"/>
  <c r="F472" i="22"/>
  <c r="G472" i="22" s="1"/>
  <c r="F473" i="22"/>
  <c r="G473" i="22" s="1"/>
  <c r="F474" i="22"/>
  <c r="G474" i="22" s="1"/>
  <c r="F475" i="22"/>
  <c r="G475" i="22" s="1"/>
  <c r="F476" i="22"/>
  <c r="G476" i="22" s="1"/>
  <c r="F477" i="22"/>
  <c r="G477" i="22" s="1"/>
  <c r="F478" i="22"/>
  <c r="G478" i="22" s="1"/>
  <c r="F479" i="22"/>
  <c r="G479" i="22" s="1"/>
  <c r="F480" i="22"/>
  <c r="G480" i="22" s="1"/>
  <c r="F481" i="22"/>
  <c r="G481" i="22" s="1"/>
  <c r="F482" i="22"/>
  <c r="G482" i="22" s="1"/>
  <c r="F483" i="22"/>
  <c r="G483" i="22" s="1"/>
  <c r="F484" i="22"/>
  <c r="G484" i="22" s="1"/>
  <c r="F485" i="22"/>
  <c r="G485" i="22" s="1"/>
  <c r="F486" i="22"/>
  <c r="G486" i="22" s="1"/>
  <c r="F487" i="22"/>
  <c r="G487" i="22" s="1"/>
  <c r="F488" i="22"/>
  <c r="G488" i="22" s="1"/>
  <c r="F489" i="22"/>
  <c r="G489" i="22" s="1"/>
  <c r="F490" i="22"/>
  <c r="G490" i="22" s="1"/>
  <c r="F491" i="22"/>
  <c r="G491" i="22" s="1"/>
  <c r="F492" i="22"/>
  <c r="G492" i="22" s="1"/>
  <c r="F493" i="22"/>
  <c r="G493" i="22" s="1"/>
  <c r="F494" i="22"/>
  <c r="G494" i="22" s="1"/>
  <c r="F495" i="22"/>
  <c r="G495" i="22" s="1"/>
  <c r="F496" i="22"/>
  <c r="G496" i="22" s="1"/>
  <c r="F497" i="22"/>
  <c r="G497" i="22" s="1"/>
  <c r="F498" i="22"/>
  <c r="G498" i="22" s="1"/>
  <c r="F499" i="22"/>
  <c r="G499" i="22" s="1"/>
  <c r="F500" i="22"/>
  <c r="G500" i="22" s="1"/>
  <c r="F501" i="22"/>
  <c r="G501" i="22" s="1"/>
  <c r="F502" i="22"/>
  <c r="G502" i="22" s="1"/>
  <c r="F503" i="22"/>
  <c r="G503" i="22" s="1"/>
  <c r="F504" i="22"/>
  <c r="G504" i="22" s="1"/>
  <c r="F505" i="22"/>
  <c r="G505" i="22" s="1"/>
  <c r="F506" i="22"/>
  <c r="G506" i="22" s="1"/>
  <c r="F507" i="22"/>
  <c r="G507" i="22" s="1"/>
  <c r="F508" i="22"/>
  <c r="G508" i="22" s="1"/>
  <c r="F509" i="22"/>
  <c r="G509" i="22" s="1"/>
  <c r="F510" i="22"/>
  <c r="G510" i="22" s="1"/>
  <c r="F511" i="22"/>
  <c r="G511" i="22" s="1"/>
  <c r="F512" i="22"/>
  <c r="G512" i="22" s="1"/>
  <c r="F513" i="22"/>
  <c r="G513" i="22" s="1"/>
  <c r="F514" i="22"/>
  <c r="G514" i="22" s="1"/>
  <c r="F515" i="22"/>
  <c r="G515" i="22" s="1"/>
  <c r="F516" i="22"/>
  <c r="G516" i="22" s="1"/>
  <c r="F517" i="22"/>
  <c r="G517" i="22" s="1"/>
  <c r="F518" i="22"/>
  <c r="G518" i="22" s="1"/>
  <c r="C47" i="13"/>
  <c r="G15" i="22" l="1"/>
  <c r="I6" i="22"/>
  <c r="H9" i="22"/>
  <c r="L20" i="22"/>
  <c r="M20" i="22" s="1"/>
  <c r="L21" i="22"/>
  <c r="M21" i="22" s="1"/>
  <c r="L22" i="22"/>
  <c r="M22" i="22" s="1"/>
  <c r="L23" i="22"/>
  <c r="M23" i="22" s="1"/>
  <c r="L24" i="22"/>
  <c r="M24" i="22" s="1"/>
  <c r="L25" i="22"/>
  <c r="M25" i="22" s="1"/>
  <c r="L26" i="22"/>
  <c r="M26" i="22" s="1"/>
  <c r="L27" i="22"/>
  <c r="M27" i="22" s="1"/>
  <c r="L28" i="22"/>
  <c r="M28" i="22" s="1"/>
  <c r="L29" i="22"/>
  <c r="M29" i="22" s="1"/>
  <c r="L30" i="22"/>
  <c r="M30" i="22" s="1"/>
  <c r="L31" i="22"/>
  <c r="M31" i="22" s="1"/>
  <c r="L32" i="22"/>
  <c r="M32" i="22" s="1"/>
  <c r="L33" i="22"/>
  <c r="M33" i="22" s="1"/>
  <c r="L34" i="22"/>
  <c r="M34" i="22" s="1"/>
  <c r="L35" i="22"/>
  <c r="M35" i="22" s="1"/>
  <c r="L36" i="22"/>
  <c r="M36" i="22" s="1"/>
  <c r="L37" i="22"/>
  <c r="M37" i="22" s="1"/>
  <c r="L38" i="22"/>
  <c r="M38" i="22" s="1"/>
  <c r="L39" i="22"/>
  <c r="M39" i="22" s="1"/>
  <c r="L40" i="22"/>
  <c r="M40" i="22" s="1"/>
  <c r="L41" i="22"/>
  <c r="M41" i="22" s="1"/>
  <c r="L42" i="22"/>
  <c r="M42" i="22" s="1"/>
  <c r="L43" i="22"/>
  <c r="M43" i="22" s="1"/>
  <c r="L44" i="22"/>
  <c r="M44" i="22" s="1"/>
  <c r="L45" i="22"/>
  <c r="M45" i="22" s="1"/>
  <c r="L46" i="22"/>
  <c r="M46" i="22" s="1"/>
  <c r="L47" i="22"/>
  <c r="M47" i="22" s="1"/>
  <c r="L48" i="22"/>
  <c r="M48" i="22" s="1"/>
  <c r="L49" i="22"/>
  <c r="M49" i="22" s="1"/>
  <c r="L50" i="22"/>
  <c r="M50" i="22" s="1"/>
  <c r="L51" i="22"/>
  <c r="M51" i="22" s="1"/>
  <c r="L52" i="22"/>
  <c r="M52" i="22" s="1"/>
  <c r="L53" i="22"/>
  <c r="M53" i="22" s="1"/>
  <c r="L54" i="22"/>
  <c r="M54" i="22" s="1"/>
  <c r="L55" i="22"/>
  <c r="M55" i="22" s="1"/>
  <c r="L56" i="22"/>
  <c r="M56" i="22" s="1"/>
  <c r="L57" i="22"/>
  <c r="M57" i="22" s="1"/>
  <c r="L58" i="22"/>
  <c r="M58" i="22" s="1"/>
  <c r="L59" i="22"/>
  <c r="M59" i="22" s="1"/>
  <c r="L60" i="22"/>
  <c r="M60" i="22" s="1"/>
  <c r="L61" i="22"/>
  <c r="M61" i="22" s="1"/>
  <c r="L62" i="22"/>
  <c r="M62" i="22" s="1"/>
  <c r="L63" i="22"/>
  <c r="M63" i="22" s="1"/>
  <c r="L64" i="22"/>
  <c r="M64" i="22" s="1"/>
  <c r="L65" i="22"/>
  <c r="M65" i="22" s="1"/>
  <c r="L66" i="22"/>
  <c r="M66" i="22" s="1"/>
  <c r="L67" i="22"/>
  <c r="M67" i="22" s="1"/>
  <c r="L68" i="22"/>
  <c r="M68" i="22" s="1"/>
  <c r="L69" i="22"/>
  <c r="M69" i="22" s="1"/>
  <c r="L70" i="22"/>
  <c r="M70" i="22" s="1"/>
  <c r="L71" i="22"/>
  <c r="M71" i="22" s="1"/>
  <c r="L72" i="22"/>
  <c r="M72" i="22" s="1"/>
  <c r="L73" i="22"/>
  <c r="M73" i="22" s="1"/>
  <c r="L74" i="22"/>
  <c r="M74" i="22" s="1"/>
  <c r="L75" i="22"/>
  <c r="M75" i="22" s="1"/>
  <c r="L76" i="22"/>
  <c r="M76" i="22" s="1"/>
  <c r="L77" i="22"/>
  <c r="M77" i="22" s="1"/>
  <c r="L78" i="22"/>
  <c r="M78" i="22" s="1"/>
  <c r="L79" i="22"/>
  <c r="M79" i="22" s="1"/>
  <c r="L80" i="22"/>
  <c r="M80" i="22" s="1"/>
  <c r="L81" i="22"/>
  <c r="M81" i="22" s="1"/>
  <c r="L82" i="22"/>
  <c r="M82" i="22" s="1"/>
  <c r="L83" i="22"/>
  <c r="M83" i="22" s="1"/>
  <c r="L84" i="22"/>
  <c r="M84" i="22" s="1"/>
  <c r="L85" i="22"/>
  <c r="M85" i="22" s="1"/>
  <c r="L86" i="22"/>
  <c r="M86" i="22" s="1"/>
  <c r="L87" i="22"/>
  <c r="M87" i="22" s="1"/>
  <c r="L88" i="22"/>
  <c r="M88" i="22" s="1"/>
  <c r="L89" i="22"/>
  <c r="M89" i="22" s="1"/>
  <c r="L90" i="22"/>
  <c r="M90" i="22" s="1"/>
  <c r="L91" i="22"/>
  <c r="M91" i="22" s="1"/>
  <c r="L92" i="22"/>
  <c r="M92" i="22" s="1"/>
  <c r="L93" i="22"/>
  <c r="M93" i="22" s="1"/>
  <c r="L94" i="22"/>
  <c r="M94" i="22" s="1"/>
  <c r="L95" i="22"/>
  <c r="M95" i="22" s="1"/>
  <c r="L96" i="22"/>
  <c r="M96" i="22" s="1"/>
  <c r="L97" i="22"/>
  <c r="M97" i="22" s="1"/>
  <c r="L98" i="22"/>
  <c r="M98" i="22" s="1"/>
  <c r="L99" i="22"/>
  <c r="M99" i="22" s="1"/>
  <c r="L100" i="22"/>
  <c r="M100" i="22" s="1"/>
  <c r="L101" i="22"/>
  <c r="M101" i="22" s="1"/>
  <c r="L102" i="22"/>
  <c r="M102" i="22" s="1"/>
  <c r="L103" i="22"/>
  <c r="M103" i="22" s="1"/>
  <c r="L104" i="22"/>
  <c r="M104" i="22" s="1"/>
  <c r="L105" i="22"/>
  <c r="M105" i="22" s="1"/>
  <c r="L106" i="22"/>
  <c r="M106" i="22" s="1"/>
  <c r="L107" i="22"/>
  <c r="M107" i="22" s="1"/>
  <c r="L108" i="22"/>
  <c r="M108" i="22" s="1"/>
  <c r="L109" i="22"/>
  <c r="M109" i="22" s="1"/>
  <c r="L110" i="22"/>
  <c r="M110" i="22" s="1"/>
  <c r="L111" i="22"/>
  <c r="M111" i="22" s="1"/>
  <c r="L112" i="22"/>
  <c r="M112" i="22" s="1"/>
  <c r="L113" i="22"/>
  <c r="M113" i="22" s="1"/>
  <c r="L114" i="22"/>
  <c r="M114" i="22" s="1"/>
  <c r="L115" i="22"/>
  <c r="M115" i="22" s="1"/>
  <c r="L116" i="22"/>
  <c r="M116" i="22" s="1"/>
  <c r="L117" i="22"/>
  <c r="M117" i="22" s="1"/>
  <c r="L118" i="22"/>
  <c r="M118" i="22" s="1"/>
  <c r="L119" i="22"/>
  <c r="M119" i="22" s="1"/>
  <c r="L120" i="22"/>
  <c r="M120" i="22" s="1"/>
  <c r="L121" i="22"/>
  <c r="M121" i="22" s="1"/>
  <c r="L122" i="22"/>
  <c r="M122" i="22" s="1"/>
  <c r="L123" i="22"/>
  <c r="M123" i="22" s="1"/>
  <c r="L124" i="22"/>
  <c r="M124" i="22" s="1"/>
  <c r="L125" i="22"/>
  <c r="M125" i="22" s="1"/>
  <c r="L126" i="22"/>
  <c r="M126" i="22" s="1"/>
  <c r="L127" i="22"/>
  <c r="M127" i="22" s="1"/>
  <c r="L128" i="22"/>
  <c r="M128" i="22" s="1"/>
  <c r="L129" i="22"/>
  <c r="M129" i="22" s="1"/>
  <c r="L130" i="22"/>
  <c r="M130" i="22" s="1"/>
  <c r="L131" i="22"/>
  <c r="M131" i="22" s="1"/>
  <c r="L132" i="22"/>
  <c r="M132" i="22" s="1"/>
  <c r="L133" i="22"/>
  <c r="M133" i="22" s="1"/>
  <c r="L134" i="22"/>
  <c r="M134" i="22" s="1"/>
  <c r="L135" i="22"/>
  <c r="M135" i="22" s="1"/>
  <c r="L136" i="22"/>
  <c r="M136" i="22" s="1"/>
  <c r="L137" i="22"/>
  <c r="M137" i="22" s="1"/>
  <c r="L138" i="22"/>
  <c r="M138" i="22" s="1"/>
  <c r="L139" i="22"/>
  <c r="M139" i="22" s="1"/>
  <c r="L140" i="22"/>
  <c r="M140" i="22" s="1"/>
  <c r="L141" i="22"/>
  <c r="M141" i="22" s="1"/>
  <c r="L142" i="22"/>
  <c r="M142" i="22" s="1"/>
  <c r="L143" i="22"/>
  <c r="M143" i="22" s="1"/>
  <c r="L144" i="22"/>
  <c r="M144" i="22" s="1"/>
  <c r="L145" i="22"/>
  <c r="M145" i="22" s="1"/>
  <c r="L146" i="22"/>
  <c r="M146" i="22" s="1"/>
  <c r="L147" i="22"/>
  <c r="M147" i="22" s="1"/>
  <c r="L148" i="22"/>
  <c r="M148" i="22" s="1"/>
  <c r="L149" i="22"/>
  <c r="M149" i="22" s="1"/>
  <c r="L150" i="22"/>
  <c r="M150" i="22" s="1"/>
  <c r="L151" i="22"/>
  <c r="M151" i="22" s="1"/>
  <c r="L152" i="22"/>
  <c r="M152" i="22" s="1"/>
  <c r="L153" i="22"/>
  <c r="M153" i="22" s="1"/>
  <c r="L154" i="22"/>
  <c r="M154" i="22" s="1"/>
  <c r="L155" i="22"/>
  <c r="M155" i="22" s="1"/>
  <c r="L156" i="22"/>
  <c r="M156" i="22" s="1"/>
  <c r="L157" i="22"/>
  <c r="M157" i="22" s="1"/>
  <c r="L158" i="22"/>
  <c r="M158" i="22" s="1"/>
  <c r="L159" i="22"/>
  <c r="M159" i="22" s="1"/>
  <c r="L160" i="22"/>
  <c r="M160" i="22" s="1"/>
  <c r="L161" i="22"/>
  <c r="M161" i="22" s="1"/>
  <c r="L162" i="22"/>
  <c r="M162" i="22" s="1"/>
  <c r="L163" i="22"/>
  <c r="M163" i="22" s="1"/>
  <c r="L164" i="22"/>
  <c r="M164" i="22" s="1"/>
  <c r="L165" i="22"/>
  <c r="M165" i="22" s="1"/>
  <c r="L166" i="22"/>
  <c r="M166" i="22" s="1"/>
  <c r="L167" i="22"/>
  <c r="M167" i="22" s="1"/>
  <c r="L168" i="22"/>
  <c r="M168" i="22" s="1"/>
  <c r="L169" i="22"/>
  <c r="M169" i="22" s="1"/>
  <c r="L170" i="22"/>
  <c r="M170" i="22" s="1"/>
  <c r="L171" i="22"/>
  <c r="M171" i="22" s="1"/>
  <c r="L172" i="22"/>
  <c r="M172" i="22" s="1"/>
  <c r="L173" i="22"/>
  <c r="M173" i="22" s="1"/>
  <c r="L174" i="22"/>
  <c r="M174" i="22" s="1"/>
  <c r="L175" i="22"/>
  <c r="M175" i="22" s="1"/>
  <c r="L176" i="22"/>
  <c r="M176" i="22" s="1"/>
  <c r="L177" i="22"/>
  <c r="M177" i="22" s="1"/>
  <c r="L178" i="22"/>
  <c r="M178" i="22" s="1"/>
  <c r="L179" i="22"/>
  <c r="M179" i="22" s="1"/>
  <c r="L180" i="22"/>
  <c r="M180" i="22" s="1"/>
  <c r="L181" i="22"/>
  <c r="M181" i="22" s="1"/>
  <c r="L182" i="22"/>
  <c r="M182" i="22" s="1"/>
  <c r="L183" i="22"/>
  <c r="M183" i="22" s="1"/>
  <c r="L184" i="22"/>
  <c r="M184" i="22" s="1"/>
  <c r="L185" i="22"/>
  <c r="M185" i="22" s="1"/>
  <c r="L186" i="22"/>
  <c r="M186" i="22" s="1"/>
  <c r="L187" i="22"/>
  <c r="M187" i="22" s="1"/>
  <c r="L188" i="22"/>
  <c r="M188" i="22" s="1"/>
  <c r="L189" i="22"/>
  <c r="M189" i="22" s="1"/>
  <c r="L190" i="22"/>
  <c r="M190" i="22" s="1"/>
  <c r="L191" i="22"/>
  <c r="M191" i="22" s="1"/>
  <c r="L192" i="22"/>
  <c r="M192" i="22" s="1"/>
  <c r="L193" i="22"/>
  <c r="M193" i="22" s="1"/>
  <c r="L194" i="22"/>
  <c r="M194" i="22" s="1"/>
  <c r="L195" i="22"/>
  <c r="M195" i="22" s="1"/>
  <c r="L196" i="22"/>
  <c r="M196" i="22" s="1"/>
  <c r="L197" i="22"/>
  <c r="M197" i="22" s="1"/>
  <c r="L198" i="22"/>
  <c r="M198" i="22" s="1"/>
  <c r="L199" i="22"/>
  <c r="M199" i="22" s="1"/>
  <c r="L200" i="22"/>
  <c r="M200" i="22" s="1"/>
  <c r="L201" i="22"/>
  <c r="M201" i="22" s="1"/>
  <c r="L202" i="22"/>
  <c r="M202" i="22" s="1"/>
  <c r="L203" i="22"/>
  <c r="M203" i="22" s="1"/>
  <c r="L204" i="22"/>
  <c r="M204" i="22" s="1"/>
  <c r="L205" i="22"/>
  <c r="M205" i="22" s="1"/>
  <c r="L206" i="22"/>
  <c r="M206" i="22" s="1"/>
  <c r="L207" i="22"/>
  <c r="M207" i="22" s="1"/>
  <c r="L208" i="22"/>
  <c r="M208" i="22" s="1"/>
  <c r="L209" i="22"/>
  <c r="M209" i="22" s="1"/>
  <c r="L210" i="22"/>
  <c r="M210" i="22" s="1"/>
  <c r="L211" i="22"/>
  <c r="M211" i="22" s="1"/>
  <c r="L212" i="22"/>
  <c r="M212" i="22" s="1"/>
  <c r="L213" i="22"/>
  <c r="M213" i="22" s="1"/>
  <c r="L214" i="22"/>
  <c r="M214" i="22" s="1"/>
  <c r="L215" i="22"/>
  <c r="M215" i="22" s="1"/>
  <c r="L216" i="22"/>
  <c r="M216" i="22" s="1"/>
  <c r="L217" i="22"/>
  <c r="M217" i="22" s="1"/>
  <c r="L218" i="22"/>
  <c r="M218" i="22" s="1"/>
  <c r="L219" i="22"/>
  <c r="M219" i="22" s="1"/>
  <c r="L220" i="22"/>
  <c r="M220" i="22" s="1"/>
  <c r="L221" i="22"/>
  <c r="M221" i="22" s="1"/>
  <c r="L222" i="22"/>
  <c r="M222" i="22" s="1"/>
  <c r="L223" i="22"/>
  <c r="M223" i="22" s="1"/>
  <c r="L224" i="22"/>
  <c r="M224" i="22" s="1"/>
  <c r="L225" i="22"/>
  <c r="M225" i="22" s="1"/>
  <c r="L226" i="22"/>
  <c r="M226" i="22" s="1"/>
  <c r="L227" i="22"/>
  <c r="M227" i="22" s="1"/>
  <c r="L228" i="22"/>
  <c r="M228" i="22" s="1"/>
  <c r="L229" i="22"/>
  <c r="M229" i="22" s="1"/>
  <c r="L230" i="22"/>
  <c r="M230" i="22" s="1"/>
  <c r="L231" i="22"/>
  <c r="M231" i="22" s="1"/>
  <c r="L232" i="22"/>
  <c r="M232" i="22" s="1"/>
  <c r="L233" i="22"/>
  <c r="M233" i="22" s="1"/>
  <c r="L234" i="22"/>
  <c r="M234" i="22" s="1"/>
  <c r="L235" i="22"/>
  <c r="M235" i="22" s="1"/>
  <c r="L236" i="22"/>
  <c r="M236" i="22" s="1"/>
  <c r="L237" i="22"/>
  <c r="M237" i="22" s="1"/>
  <c r="L238" i="22"/>
  <c r="M238" i="22" s="1"/>
  <c r="L239" i="22"/>
  <c r="M239" i="22" s="1"/>
  <c r="L240" i="22"/>
  <c r="M240" i="22" s="1"/>
  <c r="L241" i="22"/>
  <c r="M241" i="22" s="1"/>
  <c r="L242" i="22"/>
  <c r="M242" i="22" s="1"/>
  <c r="L243" i="22"/>
  <c r="M243" i="22" s="1"/>
  <c r="L244" i="22"/>
  <c r="M244" i="22" s="1"/>
  <c r="L245" i="22"/>
  <c r="M245" i="22" s="1"/>
  <c r="L246" i="22"/>
  <c r="M246" i="22" s="1"/>
  <c r="L247" i="22"/>
  <c r="M247" i="22" s="1"/>
  <c r="L248" i="22"/>
  <c r="M248" i="22" s="1"/>
  <c r="L249" i="22"/>
  <c r="M249" i="22" s="1"/>
  <c r="L250" i="22"/>
  <c r="M250" i="22" s="1"/>
  <c r="L251" i="22"/>
  <c r="M251" i="22" s="1"/>
  <c r="L252" i="22"/>
  <c r="M252" i="22" s="1"/>
  <c r="L253" i="22"/>
  <c r="M253" i="22" s="1"/>
  <c r="L254" i="22"/>
  <c r="M254" i="22" s="1"/>
  <c r="L255" i="22"/>
  <c r="M255" i="22" s="1"/>
  <c r="L256" i="22"/>
  <c r="M256" i="22" s="1"/>
  <c r="L257" i="22"/>
  <c r="M257" i="22" s="1"/>
  <c r="L258" i="22"/>
  <c r="M258" i="22" s="1"/>
  <c r="L259" i="22"/>
  <c r="M259" i="22" s="1"/>
  <c r="L260" i="22"/>
  <c r="M260" i="22" s="1"/>
  <c r="L261" i="22"/>
  <c r="M261" i="22" s="1"/>
  <c r="L262" i="22"/>
  <c r="M262" i="22" s="1"/>
  <c r="L263" i="22"/>
  <c r="M263" i="22" s="1"/>
  <c r="L264" i="22"/>
  <c r="M264" i="22" s="1"/>
  <c r="L265" i="22"/>
  <c r="M265" i="22" s="1"/>
  <c r="L266" i="22"/>
  <c r="M266" i="22" s="1"/>
  <c r="L267" i="22"/>
  <c r="M267" i="22" s="1"/>
  <c r="L268" i="22"/>
  <c r="M268" i="22" s="1"/>
  <c r="L269" i="22"/>
  <c r="M269" i="22" s="1"/>
  <c r="L270" i="22"/>
  <c r="M270" i="22" s="1"/>
  <c r="L271" i="22"/>
  <c r="M271" i="22" s="1"/>
  <c r="L272" i="22"/>
  <c r="M272" i="22" s="1"/>
  <c r="L273" i="22"/>
  <c r="M273" i="22" s="1"/>
  <c r="L274" i="22"/>
  <c r="M274" i="22" s="1"/>
  <c r="L275" i="22"/>
  <c r="M275" i="22" s="1"/>
  <c r="L276" i="22"/>
  <c r="M276" i="22" s="1"/>
  <c r="L277" i="22"/>
  <c r="M277" i="22" s="1"/>
  <c r="L278" i="22"/>
  <c r="M278" i="22" s="1"/>
  <c r="L279" i="22"/>
  <c r="M279" i="22" s="1"/>
  <c r="L280" i="22"/>
  <c r="M280" i="22" s="1"/>
  <c r="L281" i="22"/>
  <c r="M281" i="22" s="1"/>
  <c r="L282" i="22"/>
  <c r="M282" i="22" s="1"/>
  <c r="L283" i="22"/>
  <c r="M283" i="22" s="1"/>
  <c r="L284" i="22"/>
  <c r="M284" i="22" s="1"/>
  <c r="L285" i="22"/>
  <c r="M285" i="22" s="1"/>
  <c r="L286" i="22"/>
  <c r="M286" i="22" s="1"/>
  <c r="L287" i="22"/>
  <c r="M287" i="22" s="1"/>
  <c r="L288" i="22"/>
  <c r="M288" i="22" s="1"/>
  <c r="L289" i="22"/>
  <c r="M289" i="22" s="1"/>
  <c r="L290" i="22"/>
  <c r="M290" i="22" s="1"/>
  <c r="L291" i="22"/>
  <c r="M291" i="22" s="1"/>
  <c r="L292" i="22"/>
  <c r="M292" i="22" s="1"/>
  <c r="L293" i="22"/>
  <c r="M293" i="22" s="1"/>
  <c r="L294" i="22"/>
  <c r="M294" i="22" s="1"/>
  <c r="L295" i="22"/>
  <c r="M295" i="22" s="1"/>
  <c r="L296" i="22"/>
  <c r="M296" i="22" s="1"/>
  <c r="L297" i="22"/>
  <c r="M297" i="22" s="1"/>
  <c r="L298" i="22"/>
  <c r="M298" i="22" s="1"/>
  <c r="L299" i="22"/>
  <c r="M299" i="22" s="1"/>
  <c r="L300" i="22"/>
  <c r="M300" i="22" s="1"/>
  <c r="L301" i="22"/>
  <c r="M301" i="22" s="1"/>
  <c r="L302" i="22"/>
  <c r="M302" i="22" s="1"/>
  <c r="L303" i="22"/>
  <c r="M303" i="22" s="1"/>
  <c r="L304" i="22"/>
  <c r="M304" i="22" s="1"/>
  <c r="L305" i="22"/>
  <c r="M305" i="22" s="1"/>
  <c r="L306" i="22"/>
  <c r="M306" i="22" s="1"/>
  <c r="L307" i="22"/>
  <c r="M307" i="22" s="1"/>
  <c r="L308" i="22"/>
  <c r="M308" i="22" s="1"/>
  <c r="L309" i="22"/>
  <c r="M309" i="22" s="1"/>
  <c r="L310" i="22"/>
  <c r="M310" i="22" s="1"/>
  <c r="L311" i="22"/>
  <c r="M311" i="22" s="1"/>
  <c r="L312" i="22"/>
  <c r="M312" i="22" s="1"/>
  <c r="L313" i="22"/>
  <c r="M313" i="22" s="1"/>
  <c r="L314" i="22"/>
  <c r="M314" i="22" s="1"/>
  <c r="L315" i="22"/>
  <c r="M315" i="22" s="1"/>
  <c r="L316" i="22"/>
  <c r="M316" i="22" s="1"/>
  <c r="L317" i="22"/>
  <c r="M317" i="22" s="1"/>
  <c r="L318" i="22"/>
  <c r="M318" i="22" s="1"/>
  <c r="L319" i="22"/>
  <c r="M319" i="22" s="1"/>
  <c r="L320" i="22"/>
  <c r="M320" i="22" s="1"/>
  <c r="L321" i="22"/>
  <c r="M321" i="22" s="1"/>
  <c r="L322" i="22"/>
  <c r="M322" i="22" s="1"/>
  <c r="L323" i="22"/>
  <c r="M323" i="22" s="1"/>
  <c r="L324" i="22"/>
  <c r="M324" i="22" s="1"/>
  <c r="L325" i="22"/>
  <c r="M325" i="22" s="1"/>
  <c r="L326" i="22"/>
  <c r="M326" i="22" s="1"/>
  <c r="L327" i="22"/>
  <c r="M327" i="22" s="1"/>
  <c r="L328" i="22"/>
  <c r="M328" i="22" s="1"/>
  <c r="L329" i="22"/>
  <c r="M329" i="22" s="1"/>
  <c r="L330" i="22"/>
  <c r="M330" i="22" s="1"/>
  <c r="L331" i="22"/>
  <c r="M331" i="22" s="1"/>
  <c r="L332" i="22"/>
  <c r="M332" i="22" s="1"/>
  <c r="L333" i="22"/>
  <c r="M333" i="22" s="1"/>
  <c r="L334" i="22"/>
  <c r="M334" i="22" s="1"/>
  <c r="L335" i="22"/>
  <c r="M335" i="22" s="1"/>
  <c r="L336" i="22"/>
  <c r="M336" i="22" s="1"/>
  <c r="L337" i="22"/>
  <c r="M337" i="22" s="1"/>
  <c r="L338" i="22"/>
  <c r="M338" i="22" s="1"/>
  <c r="L339" i="22"/>
  <c r="M339" i="22" s="1"/>
  <c r="L340" i="22"/>
  <c r="M340" i="22" s="1"/>
  <c r="L341" i="22"/>
  <c r="M341" i="22" s="1"/>
  <c r="L342" i="22"/>
  <c r="M342" i="22" s="1"/>
  <c r="L343" i="22"/>
  <c r="M343" i="22" s="1"/>
  <c r="L344" i="22"/>
  <c r="M344" i="22" s="1"/>
  <c r="L345" i="22"/>
  <c r="M345" i="22" s="1"/>
  <c r="L346" i="22"/>
  <c r="M346" i="22" s="1"/>
  <c r="L347" i="22"/>
  <c r="M347" i="22" s="1"/>
  <c r="L348" i="22"/>
  <c r="M348" i="22" s="1"/>
  <c r="L349" i="22"/>
  <c r="M349" i="22" s="1"/>
  <c r="L350" i="22"/>
  <c r="M350" i="22" s="1"/>
  <c r="L351" i="22"/>
  <c r="M351" i="22" s="1"/>
  <c r="L352" i="22"/>
  <c r="M352" i="22" s="1"/>
  <c r="L353" i="22"/>
  <c r="M353" i="22" s="1"/>
  <c r="L354" i="22"/>
  <c r="M354" i="22" s="1"/>
  <c r="L355" i="22"/>
  <c r="M355" i="22" s="1"/>
  <c r="L356" i="22"/>
  <c r="M356" i="22" s="1"/>
  <c r="L357" i="22"/>
  <c r="M357" i="22" s="1"/>
  <c r="L358" i="22"/>
  <c r="M358" i="22" s="1"/>
  <c r="L359" i="22"/>
  <c r="M359" i="22" s="1"/>
  <c r="L360" i="22"/>
  <c r="M360" i="22" s="1"/>
  <c r="L361" i="22"/>
  <c r="M361" i="22" s="1"/>
  <c r="L362" i="22"/>
  <c r="M362" i="22" s="1"/>
  <c r="L363" i="22"/>
  <c r="M363" i="22" s="1"/>
  <c r="L364" i="22"/>
  <c r="M364" i="22" s="1"/>
  <c r="L365" i="22"/>
  <c r="M365" i="22" s="1"/>
  <c r="L366" i="22"/>
  <c r="M366" i="22" s="1"/>
  <c r="L367" i="22"/>
  <c r="M367" i="22" s="1"/>
  <c r="L368" i="22"/>
  <c r="M368" i="22" s="1"/>
  <c r="L369" i="22"/>
  <c r="M369" i="22" s="1"/>
  <c r="L370" i="22"/>
  <c r="M370" i="22" s="1"/>
  <c r="L371" i="22"/>
  <c r="M371" i="22" s="1"/>
  <c r="L372" i="22"/>
  <c r="M372" i="22" s="1"/>
  <c r="L373" i="22"/>
  <c r="M373" i="22" s="1"/>
  <c r="L374" i="22"/>
  <c r="M374" i="22" s="1"/>
  <c r="L375" i="22"/>
  <c r="M375" i="22" s="1"/>
  <c r="L376" i="22"/>
  <c r="M376" i="22" s="1"/>
  <c r="L377" i="22"/>
  <c r="M377" i="22" s="1"/>
  <c r="L378" i="22"/>
  <c r="M378" i="22" s="1"/>
  <c r="L379" i="22"/>
  <c r="M379" i="22" s="1"/>
  <c r="L380" i="22"/>
  <c r="M380" i="22" s="1"/>
  <c r="L381" i="22"/>
  <c r="M381" i="22" s="1"/>
  <c r="L382" i="22"/>
  <c r="M382" i="22" s="1"/>
  <c r="L383" i="22"/>
  <c r="M383" i="22" s="1"/>
  <c r="L384" i="22"/>
  <c r="M384" i="22" s="1"/>
  <c r="L385" i="22"/>
  <c r="M385" i="22" s="1"/>
  <c r="L386" i="22"/>
  <c r="M386" i="22" s="1"/>
  <c r="L387" i="22"/>
  <c r="M387" i="22" s="1"/>
  <c r="L388" i="22"/>
  <c r="M388" i="22" s="1"/>
  <c r="L389" i="22"/>
  <c r="M389" i="22" s="1"/>
  <c r="L390" i="22"/>
  <c r="M390" i="22" s="1"/>
  <c r="L391" i="22"/>
  <c r="M391" i="22" s="1"/>
  <c r="L392" i="22"/>
  <c r="M392" i="22" s="1"/>
  <c r="L393" i="22"/>
  <c r="M393" i="22" s="1"/>
  <c r="L394" i="22"/>
  <c r="M394" i="22" s="1"/>
  <c r="L395" i="22"/>
  <c r="M395" i="22" s="1"/>
  <c r="L396" i="22"/>
  <c r="M396" i="22" s="1"/>
  <c r="L397" i="22"/>
  <c r="M397" i="22" s="1"/>
  <c r="L398" i="22"/>
  <c r="M398" i="22" s="1"/>
  <c r="L399" i="22"/>
  <c r="M399" i="22" s="1"/>
  <c r="L400" i="22"/>
  <c r="M400" i="22" s="1"/>
  <c r="L401" i="22"/>
  <c r="M401" i="22" s="1"/>
  <c r="L402" i="22"/>
  <c r="M402" i="22" s="1"/>
  <c r="L403" i="22"/>
  <c r="M403" i="22" s="1"/>
  <c r="L404" i="22"/>
  <c r="M404" i="22" s="1"/>
  <c r="L405" i="22"/>
  <c r="M405" i="22" s="1"/>
  <c r="L406" i="22"/>
  <c r="M406" i="22" s="1"/>
  <c r="L407" i="22"/>
  <c r="M407" i="22" s="1"/>
  <c r="L408" i="22"/>
  <c r="M408" i="22" s="1"/>
  <c r="L409" i="22"/>
  <c r="M409" i="22" s="1"/>
  <c r="L410" i="22"/>
  <c r="M410" i="22" s="1"/>
  <c r="L411" i="22"/>
  <c r="M411" i="22" s="1"/>
  <c r="L412" i="22"/>
  <c r="M412" i="22" s="1"/>
  <c r="L413" i="22"/>
  <c r="M413" i="22" s="1"/>
  <c r="L414" i="22"/>
  <c r="M414" i="22" s="1"/>
  <c r="L415" i="22"/>
  <c r="M415" i="22" s="1"/>
  <c r="L416" i="22"/>
  <c r="M416" i="22" s="1"/>
  <c r="L417" i="22"/>
  <c r="M417" i="22" s="1"/>
  <c r="L418" i="22"/>
  <c r="M418" i="22" s="1"/>
  <c r="L419" i="22"/>
  <c r="M419" i="22" s="1"/>
  <c r="L420" i="22"/>
  <c r="M420" i="22" s="1"/>
  <c r="L421" i="22"/>
  <c r="M421" i="22" s="1"/>
  <c r="L422" i="22"/>
  <c r="M422" i="22" s="1"/>
  <c r="L423" i="22"/>
  <c r="M423" i="22" s="1"/>
  <c r="L424" i="22"/>
  <c r="M424" i="22" s="1"/>
  <c r="L425" i="22"/>
  <c r="M425" i="22" s="1"/>
  <c r="L426" i="22"/>
  <c r="M426" i="22" s="1"/>
  <c r="L427" i="22"/>
  <c r="M427" i="22" s="1"/>
  <c r="L428" i="22"/>
  <c r="M428" i="22" s="1"/>
  <c r="L429" i="22"/>
  <c r="M429" i="22" s="1"/>
  <c r="L430" i="22"/>
  <c r="M430" i="22" s="1"/>
  <c r="L431" i="22"/>
  <c r="M431" i="22" s="1"/>
  <c r="L432" i="22"/>
  <c r="M432" i="22" s="1"/>
  <c r="L433" i="22"/>
  <c r="M433" i="22" s="1"/>
  <c r="L434" i="22"/>
  <c r="M434" i="22" s="1"/>
  <c r="L435" i="22"/>
  <c r="M435" i="22" s="1"/>
  <c r="L436" i="22"/>
  <c r="M436" i="22" s="1"/>
  <c r="L437" i="22"/>
  <c r="M437" i="22" s="1"/>
  <c r="L438" i="22"/>
  <c r="M438" i="22" s="1"/>
  <c r="L439" i="22"/>
  <c r="M439" i="22" s="1"/>
  <c r="L440" i="22"/>
  <c r="M440" i="22" s="1"/>
  <c r="L441" i="22"/>
  <c r="M441" i="22" s="1"/>
  <c r="L442" i="22"/>
  <c r="M442" i="22" s="1"/>
  <c r="L443" i="22"/>
  <c r="M443" i="22" s="1"/>
  <c r="L444" i="22"/>
  <c r="M444" i="22" s="1"/>
  <c r="L445" i="22"/>
  <c r="M445" i="22" s="1"/>
  <c r="L446" i="22"/>
  <c r="M446" i="22" s="1"/>
  <c r="L447" i="22"/>
  <c r="M447" i="22" s="1"/>
  <c r="L448" i="22"/>
  <c r="M448" i="22" s="1"/>
  <c r="L449" i="22"/>
  <c r="M449" i="22" s="1"/>
  <c r="L450" i="22"/>
  <c r="M450" i="22" s="1"/>
  <c r="L451" i="22"/>
  <c r="M451" i="22" s="1"/>
  <c r="L452" i="22"/>
  <c r="M452" i="22" s="1"/>
  <c r="L453" i="22"/>
  <c r="M453" i="22" s="1"/>
  <c r="L454" i="22"/>
  <c r="M454" i="22" s="1"/>
  <c r="L455" i="22"/>
  <c r="M455" i="22" s="1"/>
  <c r="L456" i="22"/>
  <c r="M456" i="22" s="1"/>
  <c r="L457" i="22"/>
  <c r="M457" i="22" s="1"/>
  <c r="L458" i="22"/>
  <c r="M458" i="22" s="1"/>
  <c r="L459" i="22"/>
  <c r="M459" i="22" s="1"/>
  <c r="L460" i="22"/>
  <c r="M460" i="22" s="1"/>
  <c r="L461" i="22"/>
  <c r="M461" i="22" s="1"/>
  <c r="L462" i="22"/>
  <c r="M462" i="22" s="1"/>
  <c r="L463" i="22"/>
  <c r="M463" i="22" s="1"/>
  <c r="L464" i="22"/>
  <c r="M464" i="22" s="1"/>
  <c r="L465" i="22"/>
  <c r="M465" i="22" s="1"/>
  <c r="L466" i="22"/>
  <c r="M466" i="22" s="1"/>
  <c r="L467" i="22"/>
  <c r="M467" i="22" s="1"/>
  <c r="L468" i="22"/>
  <c r="M468" i="22" s="1"/>
  <c r="L469" i="22"/>
  <c r="M469" i="22" s="1"/>
  <c r="L470" i="22"/>
  <c r="M470" i="22" s="1"/>
  <c r="L471" i="22"/>
  <c r="M471" i="22" s="1"/>
  <c r="L472" i="22"/>
  <c r="M472" i="22" s="1"/>
  <c r="L473" i="22"/>
  <c r="M473" i="22" s="1"/>
  <c r="L474" i="22"/>
  <c r="M474" i="22" s="1"/>
  <c r="L475" i="22"/>
  <c r="M475" i="22" s="1"/>
  <c r="L476" i="22"/>
  <c r="M476" i="22" s="1"/>
  <c r="L477" i="22"/>
  <c r="M477" i="22" s="1"/>
  <c r="L478" i="22"/>
  <c r="M478" i="22" s="1"/>
  <c r="L479" i="22"/>
  <c r="M479" i="22" s="1"/>
  <c r="L480" i="22"/>
  <c r="M480" i="22" s="1"/>
  <c r="L481" i="22"/>
  <c r="M481" i="22" s="1"/>
  <c r="L482" i="22"/>
  <c r="M482" i="22" s="1"/>
  <c r="L483" i="22"/>
  <c r="M483" i="22" s="1"/>
  <c r="L484" i="22"/>
  <c r="M484" i="22" s="1"/>
  <c r="L485" i="22"/>
  <c r="M485" i="22" s="1"/>
  <c r="L486" i="22"/>
  <c r="M486" i="22" s="1"/>
  <c r="L487" i="22"/>
  <c r="M487" i="22" s="1"/>
  <c r="L488" i="22"/>
  <c r="M488" i="22" s="1"/>
  <c r="L489" i="22"/>
  <c r="M489" i="22" s="1"/>
  <c r="L490" i="22"/>
  <c r="M490" i="22" s="1"/>
  <c r="L491" i="22"/>
  <c r="M491" i="22" s="1"/>
  <c r="L492" i="22"/>
  <c r="M492" i="22" s="1"/>
  <c r="L493" i="22"/>
  <c r="M493" i="22" s="1"/>
  <c r="L494" i="22"/>
  <c r="M494" i="22" s="1"/>
  <c r="L495" i="22"/>
  <c r="M495" i="22" s="1"/>
  <c r="L496" i="22"/>
  <c r="M496" i="22" s="1"/>
  <c r="L497" i="22"/>
  <c r="M497" i="22" s="1"/>
  <c r="L498" i="22"/>
  <c r="M498" i="22" s="1"/>
  <c r="L499" i="22"/>
  <c r="M499" i="22" s="1"/>
  <c r="L500" i="22"/>
  <c r="M500" i="22" s="1"/>
  <c r="L501" i="22"/>
  <c r="M501" i="22" s="1"/>
  <c r="L502" i="22"/>
  <c r="M502" i="22" s="1"/>
  <c r="L503" i="22"/>
  <c r="M503" i="22" s="1"/>
  <c r="L504" i="22"/>
  <c r="M504" i="22" s="1"/>
  <c r="L505" i="22"/>
  <c r="M505" i="22" s="1"/>
  <c r="L506" i="22"/>
  <c r="M506" i="22" s="1"/>
  <c r="L507" i="22"/>
  <c r="M507" i="22" s="1"/>
  <c r="L508" i="22"/>
  <c r="M508" i="22" s="1"/>
  <c r="L509" i="22"/>
  <c r="M509" i="22" s="1"/>
  <c r="L510" i="22"/>
  <c r="M510" i="22" s="1"/>
  <c r="L511" i="22"/>
  <c r="M511" i="22" s="1"/>
  <c r="L512" i="22"/>
  <c r="M512" i="22" s="1"/>
  <c r="L513" i="22"/>
  <c r="M513" i="22" s="1"/>
  <c r="L514" i="22"/>
  <c r="M514" i="22" s="1"/>
  <c r="L515" i="22"/>
  <c r="M515" i="22" s="1"/>
  <c r="L516" i="22"/>
  <c r="M516" i="22" s="1"/>
  <c r="L517" i="22"/>
  <c r="M517" i="22" s="1"/>
  <c r="L518" i="22"/>
  <c r="M518" i="22" s="1"/>
  <c r="L519" i="22"/>
  <c r="L19" i="22"/>
  <c r="M19" i="22" s="1"/>
  <c r="H10" i="22"/>
  <c r="H11" i="22"/>
  <c r="H12" i="22"/>
  <c r="O519" i="22"/>
  <c r="H514" i="22"/>
  <c r="H513" i="22"/>
  <c r="J512" i="22"/>
  <c r="H509" i="22"/>
  <c r="H507" i="22"/>
  <c r="H506" i="22"/>
  <c r="H505" i="22"/>
  <c r="I504" i="22"/>
  <c r="H503" i="22"/>
  <c r="H501" i="22"/>
  <c r="H499" i="22"/>
  <c r="H497" i="22"/>
  <c r="H495" i="22"/>
  <c r="H493" i="22"/>
  <c r="H491" i="22"/>
  <c r="H489" i="22"/>
  <c r="H485" i="22"/>
  <c r="H483" i="22"/>
  <c r="H481" i="22"/>
  <c r="H479" i="22"/>
  <c r="H477" i="22"/>
  <c r="H475" i="22"/>
  <c r="H473" i="22"/>
  <c r="H471" i="22"/>
  <c r="J467" i="22"/>
  <c r="H464" i="22"/>
  <c r="H463" i="22"/>
  <c r="J459" i="22"/>
  <c r="I456" i="22"/>
  <c r="H455" i="22"/>
  <c r="I453" i="22"/>
  <c r="J451" i="22"/>
  <c r="H448" i="22"/>
  <c r="H447" i="22"/>
  <c r="J443" i="22"/>
  <c r="I440" i="22"/>
  <c r="H439" i="22"/>
  <c r="J435" i="22"/>
  <c r="H432" i="22"/>
  <c r="J429" i="22"/>
  <c r="H424" i="22"/>
  <c r="J421" i="22"/>
  <c r="H416" i="22"/>
  <c r="J413" i="22"/>
  <c r="H408" i="22"/>
  <c r="J405" i="22"/>
  <c r="H403" i="22"/>
  <c r="H400" i="22"/>
  <c r="J397" i="22"/>
  <c r="J395" i="22"/>
  <c r="J393" i="22"/>
  <c r="H392" i="22"/>
  <c r="J391" i="22"/>
  <c r="H384" i="22"/>
  <c r="J379" i="22"/>
  <c r="J377" i="22"/>
  <c r="I376" i="22"/>
  <c r="J373" i="22"/>
  <c r="H371" i="22"/>
  <c r="I369" i="22"/>
  <c r="I360" i="22"/>
  <c r="I355" i="22"/>
  <c r="I347" i="22"/>
  <c r="I331" i="22"/>
  <c r="I315" i="22"/>
  <c r="J296" i="22"/>
  <c r="H281" i="22"/>
  <c r="J264" i="22"/>
  <c r="H209" i="22"/>
  <c r="J161" i="22"/>
  <c r="J147" i="22"/>
  <c r="J123" i="22"/>
  <c r="J99" i="22"/>
  <c r="J35" i="22"/>
  <c r="C12" i="22"/>
  <c r="G12" i="22" s="1"/>
  <c r="C11" i="22"/>
  <c r="G11" i="22" s="1"/>
  <c r="C10" i="22"/>
  <c r="G10" i="22" s="1"/>
  <c r="C9" i="22"/>
  <c r="G9" i="22" s="1"/>
  <c r="I12" i="22" l="1"/>
  <c r="N514" i="22"/>
  <c r="N506" i="22"/>
  <c r="P161" i="22"/>
  <c r="N209" i="22"/>
  <c r="N281" i="22"/>
  <c r="O369" i="22"/>
  <c r="P377" i="22"/>
  <c r="P393" i="22"/>
  <c r="P35" i="22"/>
  <c r="P99" i="22"/>
  <c r="P123" i="22"/>
  <c r="P147" i="22"/>
  <c r="O315" i="22"/>
  <c r="O331" i="22"/>
  <c r="O347" i="22"/>
  <c r="O355" i="22"/>
  <c r="N371" i="22"/>
  <c r="P379" i="22"/>
  <c r="P395" i="22"/>
  <c r="N403" i="22"/>
  <c r="P435" i="22"/>
  <c r="P443" i="22"/>
  <c r="P451" i="22"/>
  <c r="P459" i="22"/>
  <c r="P467" i="22"/>
  <c r="N475" i="22"/>
  <c r="N483" i="22"/>
  <c r="N491" i="22"/>
  <c r="H95" i="22"/>
  <c r="N95" i="22" s="1"/>
  <c r="H191" i="22"/>
  <c r="N191" i="22" s="1"/>
  <c r="H199" i="22"/>
  <c r="N199" i="22" s="1"/>
  <c r="I311" i="22"/>
  <c r="O311" i="22" s="1"/>
  <c r="I319" i="22"/>
  <c r="O319" i="22" s="1"/>
  <c r="I327" i="22"/>
  <c r="O327" i="22" s="1"/>
  <c r="I335" i="22"/>
  <c r="O335" i="22" s="1"/>
  <c r="I343" i="22"/>
  <c r="O343" i="22" s="1"/>
  <c r="I351" i="22"/>
  <c r="O351" i="22" s="1"/>
  <c r="J375" i="22"/>
  <c r="P375" i="22" s="1"/>
  <c r="H25" i="22"/>
  <c r="N25" i="22" s="1"/>
  <c r="H41" i="22"/>
  <c r="N41" i="22" s="1"/>
  <c r="H106" i="22"/>
  <c r="N106" i="22" s="1"/>
  <c r="H178" i="22"/>
  <c r="N178" i="22" s="1"/>
  <c r="H290" i="22"/>
  <c r="N290" i="22" s="1"/>
  <c r="H306" i="22"/>
  <c r="N306" i="22" s="1"/>
  <c r="I314" i="22"/>
  <c r="O314" i="22" s="1"/>
  <c r="I322" i="22"/>
  <c r="O322" i="22" s="1"/>
  <c r="I330" i="22"/>
  <c r="O330" i="22" s="1"/>
  <c r="I338" i="22"/>
  <c r="O338" i="22" s="1"/>
  <c r="I346" i="22"/>
  <c r="O346" i="22" s="1"/>
  <c r="I354" i="22"/>
  <c r="O354" i="22" s="1"/>
  <c r="I362" i="22"/>
  <c r="O362" i="22" s="1"/>
  <c r="I370" i="22"/>
  <c r="O370" i="22" s="1"/>
  <c r="H386" i="22"/>
  <c r="N386" i="22" s="1"/>
  <c r="H402" i="22"/>
  <c r="N402" i="22" s="1"/>
  <c r="H410" i="22"/>
  <c r="N410" i="22" s="1"/>
  <c r="I418" i="22"/>
  <c r="O418" i="22" s="1"/>
  <c r="H426" i="22"/>
  <c r="N426" i="22" s="1"/>
  <c r="I434" i="22"/>
  <c r="O434" i="22" s="1"/>
  <c r="I442" i="22"/>
  <c r="O442" i="22" s="1"/>
  <c r="I450" i="22"/>
  <c r="O450" i="22" s="1"/>
  <c r="I458" i="22"/>
  <c r="O458" i="22" s="1"/>
  <c r="I466" i="22"/>
  <c r="O466" i="22" s="1"/>
  <c r="H474" i="22"/>
  <c r="N474" i="22" s="1"/>
  <c r="H482" i="22"/>
  <c r="N482" i="22" s="1"/>
  <c r="H490" i="22"/>
  <c r="N490" i="22" s="1"/>
  <c r="H498" i="22"/>
  <c r="N498" i="22" s="1"/>
  <c r="J232" i="22"/>
  <c r="P232" i="22" s="1"/>
  <c r="H84" i="22"/>
  <c r="N84" i="22" s="1"/>
  <c r="J164" i="22"/>
  <c r="P164" i="22" s="1"/>
  <c r="H204" i="22"/>
  <c r="N204" i="22" s="1"/>
  <c r="J220" i="22"/>
  <c r="P220" i="22" s="1"/>
  <c r="H236" i="22"/>
  <c r="N236" i="22" s="1"/>
  <c r="J244" i="22"/>
  <c r="P244" i="22" s="1"/>
  <c r="J260" i="22"/>
  <c r="P260" i="22" s="1"/>
  <c r="J268" i="22"/>
  <c r="P268" i="22" s="1"/>
  <c r="J292" i="22"/>
  <c r="P292" i="22" s="1"/>
  <c r="J300" i="22"/>
  <c r="P300" i="22" s="1"/>
  <c r="I364" i="22"/>
  <c r="O364" i="22" s="1"/>
  <c r="H380" i="22"/>
  <c r="N380" i="22" s="1"/>
  <c r="H388" i="22"/>
  <c r="N388" i="22" s="1"/>
  <c r="H404" i="22"/>
  <c r="N404" i="22" s="1"/>
  <c r="I412" i="22"/>
  <c r="O412" i="22" s="1"/>
  <c r="H420" i="22"/>
  <c r="N420" i="22" s="1"/>
  <c r="I428" i="22"/>
  <c r="O428" i="22" s="1"/>
  <c r="H436" i="22"/>
  <c r="N436" i="22" s="1"/>
  <c r="I444" i="22"/>
  <c r="O444" i="22" s="1"/>
  <c r="H452" i="22"/>
  <c r="N452" i="22" s="1"/>
  <c r="I460" i="22"/>
  <c r="O460" i="22" s="1"/>
  <c r="H468" i="22"/>
  <c r="N468" i="22" s="1"/>
  <c r="I476" i="22"/>
  <c r="O476" i="22" s="1"/>
  <c r="J516" i="22"/>
  <c r="P516" i="22" s="1"/>
  <c r="J45" i="22"/>
  <c r="P45" i="22" s="1"/>
  <c r="J61" i="22"/>
  <c r="P61" i="22" s="1"/>
  <c r="P264" i="22"/>
  <c r="P296" i="22"/>
  <c r="O360" i="22"/>
  <c r="O376" i="22"/>
  <c r="N384" i="22"/>
  <c r="N392" i="22"/>
  <c r="N400" i="22"/>
  <c r="N408" i="22"/>
  <c r="N416" i="22"/>
  <c r="N424" i="22"/>
  <c r="N432" i="22"/>
  <c r="O440" i="22"/>
  <c r="N448" i="22"/>
  <c r="O456" i="22"/>
  <c r="N464" i="22"/>
  <c r="O504" i="22"/>
  <c r="P512" i="22"/>
  <c r="N473" i="22"/>
  <c r="N481" i="22"/>
  <c r="N489" i="22"/>
  <c r="N497" i="22"/>
  <c r="N505" i="22"/>
  <c r="N513" i="22"/>
  <c r="H110" i="22"/>
  <c r="N110" i="22" s="1"/>
  <c r="H222" i="22"/>
  <c r="N222" i="22" s="1"/>
  <c r="H246" i="22"/>
  <c r="N246" i="22" s="1"/>
  <c r="H254" i="22"/>
  <c r="N254" i="22" s="1"/>
  <c r="H262" i="22"/>
  <c r="N262" i="22" s="1"/>
  <c r="H270" i="22"/>
  <c r="N270" i="22" s="1"/>
  <c r="H278" i="22"/>
  <c r="N278" i="22" s="1"/>
  <c r="H286" i="22"/>
  <c r="N286" i="22" s="1"/>
  <c r="H294" i="22"/>
  <c r="N294" i="22" s="1"/>
  <c r="H302" i="22"/>
  <c r="N302" i="22" s="1"/>
  <c r="I318" i="22"/>
  <c r="O318" i="22" s="1"/>
  <c r="I334" i="22"/>
  <c r="O334" i="22" s="1"/>
  <c r="I350" i="22"/>
  <c r="O350" i="22" s="1"/>
  <c r="I366" i="22"/>
  <c r="O366" i="22" s="1"/>
  <c r="I374" i="22"/>
  <c r="O374" i="22" s="1"/>
  <c r="H390" i="22"/>
  <c r="N390" i="22" s="1"/>
  <c r="H406" i="22"/>
  <c r="N406" i="22" s="1"/>
  <c r="I414" i="22"/>
  <c r="O414" i="22" s="1"/>
  <c r="H422" i="22"/>
  <c r="N422" i="22" s="1"/>
  <c r="I430" i="22"/>
  <c r="O430" i="22" s="1"/>
  <c r="H438" i="22"/>
  <c r="N438" i="22" s="1"/>
  <c r="H446" i="22"/>
  <c r="N446" i="22" s="1"/>
  <c r="H454" i="22"/>
  <c r="N454" i="22" s="1"/>
  <c r="H462" i="22"/>
  <c r="N462" i="22" s="1"/>
  <c r="I478" i="22"/>
  <c r="O478" i="22" s="1"/>
  <c r="H518" i="22"/>
  <c r="N518" i="22" s="1"/>
  <c r="H190" i="22"/>
  <c r="N190" i="22" s="1"/>
  <c r="N499" i="22"/>
  <c r="N507" i="22"/>
  <c r="P373" i="22"/>
  <c r="P397" i="22"/>
  <c r="P405" i="22"/>
  <c r="P413" i="22"/>
  <c r="P421" i="22"/>
  <c r="P429" i="22"/>
  <c r="O453" i="22"/>
  <c r="N477" i="22"/>
  <c r="N485" i="22"/>
  <c r="N493" i="22"/>
  <c r="N501" i="22"/>
  <c r="N509" i="22"/>
  <c r="P391" i="22"/>
  <c r="N439" i="22"/>
  <c r="N447" i="22"/>
  <c r="N455" i="22"/>
  <c r="N463" i="22"/>
  <c r="N471" i="22"/>
  <c r="N479" i="22"/>
  <c r="N495" i="22"/>
  <c r="N503" i="22"/>
  <c r="I514" i="22"/>
  <c r="O514" i="22" s="1"/>
  <c r="J498" i="22"/>
  <c r="P498" i="22" s="1"/>
  <c r="I426" i="22"/>
  <c r="O426" i="22" s="1"/>
  <c r="I402" i="22"/>
  <c r="O402" i="22" s="1"/>
  <c r="I386" i="22"/>
  <c r="O386" i="22" s="1"/>
  <c r="J490" i="22"/>
  <c r="P490" i="22" s="1"/>
  <c r="I486" i="22"/>
  <c r="I500" i="22"/>
  <c r="O500" i="22" s="1"/>
  <c r="H466" i="22"/>
  <c r="N466" i="22" s="1"/>
  <c r="I508" i="22"/>
  <c r="O508" i="22" s="1"/>
  <c r="H460" i="22"/>
  <c r="N460" i="22" s="1"/>
  <c r="H428" i="22"/>
  <c r="N428" i="22" s="1"/>
  <c r="I392" i="22"/>
  <c r="O392" i="22" s="1"/>
  <c r="I454" i="22"/>
  <c r="O454" i="22" s="1"/>
  <c r="J506" i="22"/>
  <c r="P506" i="22" s="1"/>
  <c r="I422" i="22"/>
  <c r="O422" i="22" s="1"/>
  <c r="I506" i="22"/>
  <c r="O506" i="22" s="1"/>
  <c r="J474" i="22"/>
  <c r="P474" i="22" s="1"/>
  <c r="H444" i="22"/>
  <c r="N444" i="22" s="1"/>
  <c r="H418" i="22"/>
  <c r="N418" i="22" s="1"/>
  <c r="I516" i="22"/>
  <c r="O516" i="22" s="1"/>
  <c r="I438" i="22"/>
  <c r="O438" i="22" s="1"/>
  <c r="H412" i="22"/>
  <c r="N412" i="22" s="1"/>
  <c r="I469" i="22"/>
  <c r="O469" i="22" s="1"/>
  <c r="I405" i="22"/>
  <c r="O405" i="22" s="1"/>
  <c r="J518" i="22"/>
  <c r="P518" i="22" s="1"/>
  <c r="J507" i="22"/>
  <c r="P507" i="22" s="1"/>
  <c r="J503" i="22"/>
  <c r="P503" i="22" s="1"/>
  <c r="I498" i="22"/>
  <c r="O498" i="22" s="1"/>
  <c r="I492" i="22"/>
  <c r="O492" i="22" s="1"/>
  <c r="I488" i="22"/>
  <c r="O488" i="22" s="1"/>
  <c r="J471" i="22"/>
  <c r="P471" i="22" s="1"/>
  <c r="I464" i="22"/>
  <c r="O464" i="22" s="1"/>
  <c r="I421" i="22"/>
  <c r="O421" i="22" s="1"/>
  <c r="I410" i="22"/>
  <c r="O410" i="22" s="1"/>
  <c r="H391" i="22"/>
  <c r="N391" i="22" s="1"/>
  <c r="I377" i="22"/>
  <c r="O377" i="22" s="1"/>
  <c r="I323" i="22"/>
  <c r="O323" i="22" s="1"/>
  <c r="I443" i="22"/>
  <c r="O443" i="22" s="1"/>
  <c r="I518" i="22"/>
  <c r="O518" i="22" s="1"/>
  <c r="J513" i="22"/>
  <c r="P513" i="22" s="1"/>
  <c r="I507" i="22"/>
  <c r="O507" i="22" s="1"/>
  <c r="J482" i="22"/>
  <c r="P482" i="22" s="1"/>
  <c r="I451" i="22"/>
  <c r="O451" i="22" s="1"/>
  <c r="I429" i="22"/>
  <c r="O429" i="22" s="1"/>
  <c r="I390" i="22"/>
  <c r="O390" i="22" s="1"/>
  <c r="I339" i="22"/>
  <c r="O339" i="22" s="1"/>
  <c r="J491" i="22"/>
  <c r="P491" i="22" s="1"/>
  <c r="J487" i="22"/>
  <c r="P487" i="22" s="1"/>
  <c r="I482" i="22"/>
  <c r="O482" i="22" s="1"/>
  <c r="J475" i="22"/>
  <c r="P475" i="22" s="1"/>
  <c r="H451" i="22"/>
  <c r="N451" i="22" s="1"/>
  <c r="I397" i="22"/>
  <c r="O397" i="22" s="1"/>
  <c r="J483" i="22"/>
  <c r="P483" i="22" s="1"/>
  <c r="I512" i="22"/>
  <c r="O512" i="22" s="1"/>
  <c r="I496" i="22"/>
  <c r="O496" i="22" s="1"/>
  <c r="I406" i="22"/>
  <c r="O406" i="22" s="1"/>
  <c r="I373" i="22"/>
  <c r="O373" i="22" s="1"/>
  <c r="I467" i="22"/>
  <c r="O467" i="22" s="1"/>
  <c r="I459" i="22"/>
  <c r="O459" i="22" s="1"/>
  <c r="I448" i="22"/>
  <c r="O448" i="22" s="1"/>
  <c r="I395" i="22"/>
  <c r="O395" i="22" s="1"/>
  <c r="I384" i="22"/>
  <c r="O384" i="22" s="1"/>
  <c r="H373" i="22"/>
  <c r="N373" i="22" s="1"/>
  <c r="J499" i="22"/>
  <c r="P499" i="22" s="1"/>
  <c r="J495" i="22"/>
  <c r="P495" i="22" s="1"/>
  <c r="I490" i="22"/>
  <c r="O490" i="22" s="1"/>
  <c r="I474" i="22"/>
  <c r="O474" i="22" s="1"/>
  <c r="H467" i="22"/>
  <c r="N467" i="22" s="1"/>
  <c r="I435" i="22"/>
  <c r="O435" i="22" s="1"/>
  <c r="I413" i="22"/>
  <c r="O413" i="22" s="1"/>
  <c r="I393" i="22"/>
  <c r="O393" i="22" s="1"/>
  <c r="J514" i="22"/>
  <c r="P514" i="22" s="1"/>
  <c r="J479" i="22"/>
  <c r="P479" i="22" s="1"/>
  <c r="H435" i="22"/>
  <c r="N435" i="22" s="1"/>
  <c r="H383" i="22"/>
  <c r="N383" i="22" s="1"/>
  <c r="H324" i="22"/>
  <c r="N324" i="22" s="1"/>
  <c r="J324" i="22"/>
  <c r="P324" i="22" s="1"/>
  <c r="I324" i="22"/>
  <c r="O324" i="22" s="1"/>
  <c r="J387" i="22"/>
  <c r="P387" i="22" s="1"/>
  <c r="I387" i="22"/>
  <c r="O387" i="22" s="1"/>
  <c r="J457" i="22"/>
  <c r="P457" i="22" s="1"/>
  <c r="H457" i="22"/>
  <c r="N457" i="22" s="1"/>
  <c r="I50" i="22"/>
  <c r="O50" i="22" s="1"/>
  <c r="J50" i="22"/>
  <c r="P50" i="22" s="1"/>
  <c r="H50" i="22"/>
  <c r="N50" i="22" s="1"/>
  <c r="I65" i="22"/>
  <c r="O65" i="22" s="1"/>
  <c r="J65" i="22"/>
  <c r="P65" i="22" s="1"/>
  <c r="H65" i="22"/>
  <c r="N65" i="22" s="1"/>
  <c r="I73" i="22"/>
  <c r="O73" i="22" s="1"/>
  <c r="J73" i="22"/>
  <c r="P73" i="22" s="1"/>
  <c r="H73" i="22"/>
  <c r="N73" i="22" s="1"/>
  <c r="I81" i="22"/>
  <c r="O81" i="22" s="1"/>
  <c r="J81" i="22"/>
  <c r="P81" i="22" s="1"/>
  <c r="H81" i="22"/>
  <c r="N81" i="22" s="1"/>
  <c r="I96" i="22"/>
  <c r="O96" i="22" s="1"/>
  <c r="J96" i="22"/>
  <c r="P96" i="22" s="1"/>
  <c r="H96" i="22"/>
  <c r="N96" i="22" s="1"/>
  <c r="I119" i="22"/>
  <c r="O119" i="22" s="1"/>
  <c r="H119" i="22"/>
  <c r="N119" i="22" s="1"/>
  <c r="J119" i="22"/>
  <c r="P119" i="22" s="1"/>
  <c r="I127" i="22"/>
  <c r="O127" i="22" s="1"/>
  <c r="J127" i="22"/>
  <c r="P127" i="22" s="1"/>
  <c r="H127" i="22"/>
  <c r="N127" i="22" s="1"/>
  <c r="I135" i="22"/>
  <c r="O135" i="22" s="1"/>
  <c r="H135" i="22"/>
  <c r="N135" i="22" s="1"/>
  <c r="J135" i="22"/>
  <c r="P135" i="22" s="1"/>
  <c r="I142" i="22"/>
  <c r="O142" i="22" s="1"/>
  <c r="J142" i="22"/>
  <c r="P142" i="22" s="1"/>
  <c r="H142" i="22"/>
  <c r="N142" i="22" s="1"/>
  <c r="I150" i="22"/>
  <c r="O150" i="22" s="1"/>
  <c r="J150" i="22"/>
  <c r="P150" i="22" s="1"/>
  <c r="H150" i="22"/>
  <c r="N150" i="22" s="1"/>
  <c r="I158" i="22"/>
  <c r="O158" i="22" s="1"/>
  <c r="J158" i="22"/>
  <c r="P158" i="22" s="1"/>
  <c r="H158" i="22"/>
  <c r="N158" i="22" s="1"/>
  <c r="I165" i="22"/>
  <c r="O165" i="22" s="1"/>
  <c r="H165" i="22"/>
  <c r="N165" i="22" s="1"/>
  <c r="J165" i="22"/>
  <c r="P165" i="22" s="1"/>
  <c r="I173" i="22"/>
  <c r="O173" i="22" s="1"/>
  <c r="H173" i="22"/>
  <c r="N173" i="22" s="1"/>
  <c r="J173" i="22"/>
  <c r="P173" i="22" s="1"/>
  <c r="I181" i="22"/>
  <c r="O181" i="22" s="1"/>
  <c r="H181" i="22"/>
  <c r="N181" i="22" s="1"/>
  <c r="J181" i="22"/>
  <c r="P181" i="22" s="1"/>
  <c r="I188" i="22"/>
  <c r="O188" i="22" s="1"/>
  <c r="J188" i="22"/>
  <c r="P188" i="22" s="1"/>
  <c r="H188" i="22"/>
  <c r="N188" i="22" s="1"/>
  <c r="H355" i="22"/>
  <c r="N355" i="22" s="1"/>
  <c r="J355" i="22"/>
  <c r="P355" i="22" s="1"/>
  <c r="H363" i="22"/>
  <c r="N363" i="22" s="1"/>
  <c r="J363" i="22"/>
  <c r="P363" i="22" s="1"/>
  <c r="I363" i="22"/>
  <c r="O363" i="22" s="1"/>
  <c r="J371" i="22"/>
  <c r="P371" i="22" s="1"/>
  <c r="I371" i="22"/>
  <c r="O371" i="22" s="1"/>
  <c r="J401" i="22"/>
  <c r="P401" i="22" s="1"/>
  <c r="H401" i="22"/>
  <c r="N401" i="22" s="1"/>
  <c r="I401" i="22"/>
  <c r="O401" i="22" s="1"/>
  <c r="J409" i="22"/>
  <c r="P409" i="22" s="1"/>
  <c r="H409" i="22"/>
  <c r="N409" i="22" s="1"/>
  <c r="J417" i="22"/>
  <c r="P417" i="22" s="1"/>
  <c r="H417" i="22"/>
  <c r="N417" i="22" s="1"/>
  <c r="I417" i="22"/>
  <c r="O417" i="22" s="1"/>
  <c r="J425" i="22"/>
  <c r="P425" i="22" s="1"/>
  <c r="H425" i="22"/>
  <c r="J433" i="22"/>
  <c r="P433" i="22" s="1"/>
  <c r="H433" i="22"/>
  <c r="N433" i="22" s="1"/>
  <c r="I433" i="22"/>
  <c r="O433" i="22" s="1"/>
  <c r="J472" i="22"/>
  <c r="P472" i="22" s="1"/>
  <c r="H472" i="22"/>
  <c r="N472" i="22" s="1"/>
  <c r="J480" i="22"/>
  <c r="P480" i="22" s="1"/>
  <c r="H480" i="22"/>
  <c r="N480" i="22" s="1"/>
  <c r="J488" i="22"/>
  <c r="P488" i="22" s="1"/>
  <c r="H488" i="22"/>
  <c r="N488" i="22" s="1"/>
  <c r="J496" i="22"/>
  <c r="P496" i="22" s="1"/>
  <c r="H496" i="22"/>
  <c r="J504" i="22"/>
  <c r="P504" i="22" s="1"/>
  <c r="H504" i="22"/>
  <c r="N504" i="22" s="1"/>
  <c r="H340" i="22"/>
  <c r="N340" i="22" s="1"/>
  <c r="J340" i="22"/>
  <c r="P340" i="22" s="1"/>
  <c r="I340" i="22"/>
  <c r="O340" i="22" s="1"/>
  <c r="I22" i="22"/>
  <c r="O22" i="22" s="1"/>
  <c r="J22" i="22"/>
  <c r="P22" i="22" s="1"/>
  <c r="H22" i="22"/>
  <c r="N22" i="22" s="1"/>
  <c r="I29" i="22"/>
  <c r="O29" i="22" s="1"/>
  <c r="H29" i="22"/>
  <c r="N29" i="22" s="1"/>
  <c r="J29" i="22"/>
  <c r="P29" i="22" s="1"/>
  <c r="I44" i="22"/>
  <c r="O44" i="22" s="1"/>
  <c r="J44" i="22"/>
  <c r="P44" i="22" s="1"/>
  <c r="H44" i="22"/>
  <c r="N44" i="22" s="1"/>
  <c r="I59" i="22"/>
  <c r="O59" i="22" s="1"/>
  <c r="H59" i="22"/>
  <c r="N59" i="22" s="1"/>
  <c r="J59" i="22"/>
  <c r="P59" i="22" s="1"/>
  <c r="I67" i="22"/>
  <c r="O67" i="22" s="1"/>
  <c r="H67" i="22"/>
  <c r="N67" i="22" s="1"/>
  <c r="J67" i="22"/>
  <c r="P67" i="22" s="1"/>
  <c r="I75" i="22"/>
  <c r="O75" i="22" s="1"/>
  <c r="H75" i="22"/>
  <c r="N75" i="22" s="1"/>
  <c r="J75" i="22"/>
  <c r="P75" i="22" s="1"/>
  <c r="I83" i="22"/>
  <c r="O83" i="22" s="1"/>
  <c r="H83" i="22"/>
  <c r="N83" i="22" s="1"/>
  <c r="J83" i="22"/>
  <c r="P83" i="22" s="1"/>
  <c r="I90" i="22"/>
  <c r="O90" i="22" s="1"/>
  <c r="J90" i="22"/>
  <c r="P90" i="22" s="1"/>
  <c r="H90" i="22"/>
  <c r="N90" i="22" s="1"/>
  <c r="I98" i="22"/>
  <c r="O98" i="22" s="1"/>
  <c r="J98" i="22"/>
  <c r="P98" i="22" s="1"/>
  <c r="H98" i="22"/>
  <c r="I221" i="22"/>
  <c r="O221" i="22" s="1"/>
  <c r="J221" i="22"/>
  <c r="P221" i="22" s="1"/>
  <c r="H221" i="22"/>
  <c r="N221" i="22" s="1"/>
  <c r="I229" i="22"/>
  <c r="O229" i="22" s="1"/>
  <c r="J229" i="22"/>
  <c r="P229" i="22" s="1"/>
  <c r="H229" i="22"/>
  <c r="I237" i="22"/>
  <c r="O237" i="22" s="1"/>
  <c r="J237" i="22"/>
  <c r="P237" i="22" s="1"/>
  <c r="H237" i="22"/>
  <c r="N237" i="22" s="1"/>
  <c r="I245" i="22"/>
  <c r="O245" i="22" s="1"/>
  <c r="J245" i="22"/>
  <c r="P245" i="22" s="1"/>
  <c r="H245" i="22"/>
  <c r="N245" i="22" s="1"/>
  <c r="I253" i="22"/>
  <c r="O253" i="22" s="1"/>
  <c r="J253" i="22"/>
  <c r="P253" i="22" s="1"/>
  <c r="H253" i="22"/>
  <c r="N253" i="22" s="1"/>
  <c r="I261" i="22"/>
  <c r="O261" i="22" s="1"/>
  <c r="J261" i="22"/>
  <c r="P261" i="22" s="1"/>
  <c r="H261" i="22"/>
  <c r="N261" i="22" s="1"/>
  <c r="I269" i="22"/>
  <c r="O269" i="22" s="1"/>
  <c r="J269" i="22"/>
  <c r="P269" i="22" s="1"/>
  <c r="H269" i="22"/>
  <c r="N269" i="22" s="1"/>
  <c r="I277" i="22"/>
  <c r="O277" i="22" s="1"/>
  <c r="J277" i="22"/>
  <c r="P277" i="22" s="1"/>
  <c r="H277" i="22"/>
  <c r="N277" i="22" s="1"/>
  <c r="I285" i="22"/>
  <c r="O285" i="22" s="1"/>
  <c r="J285" i="22"/>
  <c r="P285" i="22" s="1"/>
  <c r="H285" i="22"/>
  <c r="N285" i="22" s="1"/>
  <c r="I293" i="22"/>
  <c r="O293" i="22" s="1"/>
  <c r="J293" i="22"/>
  <c r="P293" i="22" s="1"/>
  <c r="H293" i="22"/>
  <c r="I301" i="22"/>
  <c r="O301" i="22" s="1"/>
  <c r="J301" i="22"/>
  <c r="P301" i="22" s="1"/>
  <c r="H301" i="22"/>
  <c r="N301" i="22" s="1"/>
  <c r="H357" i="22"/>
  <c r="N357" i="22" s="1"/>
  <c r="J357" i="22"/>
  <c r="P357" i="22" s="1"/>
  <c r="I357" i="22"/>
  <c r="O357" i="22" s="1"/>
  <c r="H365" i="22"/>
  <c r="N365" i="22" s="1"/>
  <c r="J365" i="22"/>
  <c r="P365" i="22" s="1"/>
  <c r="I365" i="22"/>
  <c r="O365" i="22" s="1"/>
  <c r="J403" i="22"/>
  <c r="P403" i="22" s="1"/>
  <c r="I403" i="22"/>
  <c r="O403" i="22" s="1"/>
  <c r="J411" i="22"/>
  <c r="P411" i="22" s="1"/>
  <c r="H411" i="22"/>
  <c r="N411" i="22" s="1"/>
  <c r="I411" i="22"/>
  <c r="O411" i="22" s="1"/>
  <c r="J419" i="22"/>
  <c r="P419" i="22" s="1"/>
  <c r="I419" i="22"/>
  <c r="O419" i="22" s="1"/>
  <c r="J427" i="22"/>
  <c r="P427" i="22" s="1"/>
  <c r="H427" i="22"/>
  <c r="N427" i="22" s="1"/>
  <c r="I427" i="22"/>
  <c r="O427" i="22" s="1"/>
  <c r="I494" i="22"/>
  <c r="O494" i="22" s="1"/>
  <c r="I461" i="22"/>
  <c r="O461" i="22" s="1"/>
  <c r="I441" i="22"/>
  <c r="O441" i="22" s="1"/>
  <c r="H419" i="22"/>
  <c r="N419" i="22" s="1"/>
  <c r="I105" i="22"/>
  <c r="O105" i="22" s="1"/>
  <c r="H105" i="22"/>
  <c r="N105" i="22" s="1"/>
  <c r="J105" i="22"/>
  <c r="P105" i="22" s="1"/>
  <c r="H308" i="22"/>
  <c r="N308" i="22" s="1"/>
  <c r="J308" i="22"/>
  <c r="P308" i="22" s="1"/>
  <c r="I308" i="22"/>
  <c r="O308" i="22" s="1"/>
  <c r="H348" i="22"/>
  <c r="J348" i="22"/>
  <c r="P348" i="22" s="1"/>
  <c r="I348" i="22"/>
  <c r="O348" i="22" s="1"/>
  <c r="I23" i="22"/>
  <c r="O23" i="22" s="1"/>
  <c r="J23" i="22"/>
  <c r="P23" i="22" s="1"/>
  <c r="H23" i="22"/>
  <c r="N23" i="22" s="1"/>
  <c r="I38" i="22"/>
  <c r="O38" i="22" s="1"/>
  <c r="J38" i="22"/>
  <c r="P38" i="22" s="1"/>
  <c r="H38" i="22"/>
  <c r="N38" i="22" s="1"/>
  <c r="I52" i="22"/>
  <c r="O52" i="22" s="1"/>
  <c r="J52" i="22"/>
  <c r="P52" i="22" s="1"/>
  <c r="H52" i="22"/>
  <c r="N52" i="22" s="1"/>
  <c r="I60" i="22"/>
  <c r="O60" i="22" s="1"/>
  <c r="J60" i="22"/>
  <c r="P60" i="22" s="1"/>
  <c r="H60" i="22"/>
  <c r="N60" i="22" s="1"/>
  <c r="I68" i="22"/>
  <c r="O68" i="22" s="1"/>
  <c r="J68" i="22"/>
  <c r="P68" i="22" s="1"/>
  <c r="H68" i="22"/>
  <c r="N68" i="22" s="1"/>
  <c r="I198" i="22"/>
  <c r="O198" i="22" s="1"/>
  <c r="J198" i="22"/>
  <c r="P198" i="22" s="1"/>
  <c r="H198" i="22"/>
  <c r="N198" i="22" s="1"/>
  <c r="I206" i="22"/>
  <c r="O206" i="22" s="1"/>
  <c r="J206" i="22"/>
  <c r="P206" i="22" s="1"/>
  <c r="H206" i="22"/>
  <c r="N206" i="22" s="1"/>
  <c r="I214" i="22"/>
  <c r="O214" i="22" s="1"/>
  <c r="J214" i="22"/>
  <c r="P214" i="22" s="1"/>
  <c r="H214" i="22"/>
  <c r="N214" i="22" s="1"/>
  <c r="H310" i="22"/>
  <c r="N310" i="22" s="1"/>
  <c r="J310" i="22"/>
  <c r="P310" i="22" s="1"/>
  <c r="I310" i="22"/>
  <c r="O310" i="22" s="1"/>
  <c r="H318" i="22"/>
  <c r="N318" i="22" s="1"/>
  <c r="J318" i="22"/>
  <c r="P318" i="22" s="1"/>
  <c r="H326" i="22"/>
  <c r="N326" i="22" s="1"/>
  <c r="J326" i="22"/>
  <c r="P326" i="22" s="1"/>
  <c r="I326" i="22"/>
  <c r="O326" i="22" s="1"/>
  <c r="H334" i="22"/>
  <c r="N334" i="22" s="1"/>
  <c r="J334" i="22"/>
  <c r="P334" i="22" s="1"/>
  <c r="H342" i="22"/>
  <c r="N342" i="22" s="1"/>
  <c r="J342" i="22"/>
  <c r="P342" i="22" s="1"/>
  <c r="I342" i="22"/>
  <c r="O342" i="22" s="1"/>
  <c r="H350" i="22"/>
  <c r="J350" i="22"/>
  <c r="P350" i="22" s="1"/>
  <c r="J374" i="22"/>
  <c r="P374" i="22" s="1"/>
  <c r="H374" i="22"/>
  <c r="N374" i="22" s="1"/>
  <c r="J381" i="22"/>
  <c r="P381" i="22" s="1"/>
  <c r="H381" i="22"/>
  <c r="N381" i="22" s="1"/>
  <c r="I381" i="22"/>
  <c r="O381" i="22" s="1"/>
  <c r="J389" i="22"/>
  <c r="P389" i="22" s="1"/>
  <c r="H389" i="22"/>
  <c r="N389" i="22" s="1"/>
  <c r="I389" i="22"/>
  <c r="O389" i="22" s="1"/>
  <c r="J396" i="22"/>
  <c r="P396" i="22" s="1"/>
  <c r="H396" i="22"/>
  <c r="N396" i="22" s="1"/>
  <c r="I396" i="22"/>
  <c r="O396" i="22" s="1"/>
  <c r="H515" i="22"/>
  <c r="I515" i="22"/>
  <c r="O515" i="22" s="1"/>
  <c r="J515" i="22"/>
  <c r="P515" i="22" s="1"/>
  <c r="I510" i="22"/>
  <c r="O510" i="22" s="1"/>
  <c r="I502" i="22"/>
  <c r="O502" i="22" s="1"/>
  <c r="I472" i="22"/>
  <c r="O472" i="22" s="1"/>
  <c r="I24" i="22"/>
  <c r="O24" i="22" s="1"/>
  <c r="J24" i="22"/>
  <c r="P24" i="22" s="1"/>
  <c r="H24" i="22"/>
  <c r="N24" i="22" s="1"/>
  <c r="I31" i="22"/>
  <c r="O31" i="22" s="1"/>
  <c r="J31" i="22"/>
  <c r="P31" i="22" s="1"/>
  <c r="H31" i="22"/>
  <c r="N31" i="22" s="1"/>
  <c r="I46" i="22"/>
  <c r="O46" i="22" s="1"/>
  <c r="J46" i="22"/>
  <c r="P46" i="22" s="1"/>
  <c r="H46" i="22"/>
  <c r="N46" i="22" s="1"/>
  <c r="I53" i="22"/>
  <c r="O53" i="22" s="1"/>
  <c r="H53" i="22"/>
  <c r="N53" i="22" s="1"/>
  <c r="J53" i="22"/>
  <c r="P53" i="22" s="1"/>
  <c r="I123" i="22"/>
  <c r="O123" i="22" s="1"/>
  <c r="H123" i="22"/>
  <c r="N123" i="22" s="1"/>
  <c r="I131" i="22"/>
  <c r="O131" i="22" s="1"/>
  <c r="H131" i="22"/>
  <c r="N131" i="22" s="1"/>
  <c r="J131" i="22"/>
  <c r="P131" i="22" s="1"/>
  <c r="I146" i="22"/>
  <c r="O146" i="22" s="1"/>
  <c r="J146" i="22"/>
  <c r="P146" i="22" s="1"/>
  <c r="H146" i="22"/>
  <c r="N146" i="22" s="1"/>
  <c r="I154" i="22"/>
  <c r="O154" i="22" s="1"/>
  <c r="J154" i="22"/>
  <c r="P154" i="22" s="1"/>
  <c r="H154" i="22"/>
  <c r="N154" i="22" s="1"/>
  <c r="I169" i="22"/>
  <c r="O169" i="22" s="1"/>
  <c r="H169" i="22"/>
  <c r="N169" i="22" s="1"/>
  <c r="J169" i="22"/>
  <c r="P169" i="22" s="1"/>
  <c r="I177" i="22"/>
  <c r="O177" i="22" s="1"/>
  <c r="H177" i="22"/>
  <c r="N177" i="22" s="1"/>
  <c r="J177" i="22"/>
  <c r="P177" i="22" s="1"/>
  <c r="I185" i="22"/>
  <c r="O185" i="22" s="1"/>
  <c r="H185" i="22"/>
  <c r="N185" i="22" s="1"/>
  <c r="J185" i="22"/>
  <c r="P185" i="22" s="1"/>
  <c r="I192" i="22"/>
  <c r="O192" i="22" s="1"/>
  <c r="H192" i="22"/>
  <c r="N192" i="22" s="1"/>
  <c r="J192" i="22"/>
  <c r="P192" i="22" s="1"/>
  <c r="I223" i="22"/>
  <c r="O223" i="22" s="1"/>
  <c r="J223" i="22"/>
  <c r="P223" i="22" s="1"/>
  <c r="H223" i="22"/>
  <c r="N223" i="22" s="1"/>
  <c r="I231" i="22"/>
  <c r="O231" i="22" s="1"/>
  <c r="J231" i="22"/>
  <c r="P231" i="22" s="1"/>
  <c r="H231" i="22"/>
  <c r="N231" i="22" s="1"/>
  <c r="I239" i="22"/>
  <c r="O239" i="22" s="1"/>
  <c r="J239" i="22"/>
  <c r="P239" i="22" s="1"/>
  <c r="H239" i="22"/>
  <c r="N239" i="22" s="1"/>
  <c r="I247" i="22"/>
  <c r="O247" i="22" s="1"/>
  <c r="J247" i="22"/>
  <c r="P247" i="22" s="1"/>
  <c r="H247" i="22"/>
  <c r="N247" i="22" s="1"/>
  <c r="I255" i="22"/>
  <c r="O255" i="22" s="1"/>
  <c r="J255" i="22"/>
  <c r="P255" i="22" s="1"/>
  <c r="H255" i="22"/>
  <c r="I263" i="22"/>
  <c r="O263" i="22" s="1"/>
  <c r="J263" i="22"/>
  <c r="P263" i="22" s="1"/>
  <c r="H263" i="22"/>
  <c r="N263" i="22" s="1"/>
  <c r="I271" i="22"/>
  <c r="O271" i="22" s="1"/>
  <c r="J271" i="22"/>
  <c r="P271" i="22" s="1"/>
  <c r="H271" i="22"/>
  <c r="I279" i="22"/>
  <c r="O279" i="22" s="1"/>
  <c r="J279" i="22"/>
  <c r="P279" i="22" s="1"/>
  <c r="H279" i="22"/>
  <c r="N279" i="22" s="1"/>
  <c r="I287" i="22"/>
  <c r="O287" i="22" s="1"/>
  <c r="J287" i="22"/>
  <c r="P287" i="22" s="1"/>
  <c r="H287" i="22"/>
  <c r="I295" i="22"/>
  <c r="O295" i="22" s="1"/>
  <c r="J295" i="22"/>
  <c r="P295" i="22" s="1"/>
  <c r="H295" i="22"/>
  <c r="N295" i="22" s="1"/>
  <c r="I303" i="22"/>
  <c r="O303" i="22" s="1"/>
  <c r="J303" i="22"/>
  <c r="P303" i="22" s="1"/>
  <c r="H303" i="22"/>
  <c r="N303" i="22" s="1"/>
  <c r="H359" i="22"/>
  <c r="N359" i="22" s="1"/>
  <c r="J359" i="22"/>
  <c r="P359" i="22" s="1"/>
  <c r="I359" i="22"/>
  <c r="O359" i="22" s="1"/>
  <c r="H367" i="22"/>
  <c r="N367" i="22" s="1"/>
  <c r="J367" i="22"/>
  <c r="P367" i="22" s="1"/>
  <c r="I367" i="22"/>
  <c r="O367" i="22" s="1"/>
  <c r="J468" i="22"/>
  <c r="P468" i="22" s="1"/>
  <c r="I468" i="22"/>
  <c r="O468" i="22" s="1"/>
  <c r="J476" i="22"/>
  <c r="P476" i="22" s="1"/>
  <c r="H476" i="22"/>
  <c r="N476" i="22" s="1"/>
  <c r="J484" i="22"/>
  <c r="P484" i="22" s="1"/>
  <c r="H484" i="22"/>
  <c r="J492" i="22"/>
  <c r="P492" i="22" s="1"/>
  <c r="H492" i="22"/>
  <c r="N492" i="22" s="1"/>
  <c r="J500" i="22"/>
  <c r="P500" i="22" s="1"/>
  <c r="H500" i="22"/>
  <c r="N500" i="22" s="1"/>
  <c r="J508" i="22"/>
  <c r="P508" i="22" s="1"/>
  <c r="H508" i="22"/>
  <c r="N508" i="22" s="1"/>
  <c r="I484" i="22"/>
  <c r="O484" i="22" s="1"/>
  <c r="I480" i="22"/>
  <c r="O480" i="22" s="1"/>
  <c r="I425" i="22"/>
  <c r="O425" i="22" s="1"/>
  <c r="I409" i="22"/>
  <c r="O409" i="22" s="1"/>
  <c r="I36" i="22"/>
  <c r="O36" i="22" s="1"/>
  <c r="J36" i="22"/>
  <c r="P36" i="22" s="1"/>
  <c r="H36" i="22"/>
  <c r="I58" i="22"/>
  <c r="O58" i="22" s="1"/>
  <c r="J58" i="22"/>
  <c r="P58" i="22" s="1"/>
  <c r="H58" i="22"/>
  <c r="N58" i="22" s="1"/>
  <c r="I113" i="22"/>
  <c r="O113" i="22" s="1"/>
  <c r="H113" i="22"/>
  <c r="N113" i="22" s="1"/>
  <c r="J113" i="22"/>
  <c r="P113" i="22" s="1"/>
  <c r="J441" i="22"/>
  <c r="P441" i="22" s="1"/>
  <c r="H441" i="22"/>
  <c r="I40" i="22"/>
  <c r="O40" i="22" s="1"/>
  <c r="J40" i="22"/>
  <c r="P40" i="22" s="1"/>
  <c r="H40" i="22"/>
  <c r="N40" i="22" s="1"/>
  <c r="I47" i="22"/>
  <c r="O47" i="22" s="1"/>
  <c r="H47" i="22"/>
  <c r="N47" i="22" s="1"/>
  <c r="J47" i="22"/>
  <c r="P47" i="22" s="1"/>
  <c r="I101" i="22"/>
  <c r="O101" i="22" s="1"/>
  <c r="H101" i="22"/>
  <c r="N101" i="22" s="1"/>
  <c r="J101" i="22"/>
  <c r="P101" i="22" s="1"/>
  <c r="I109" i="22"/>
  <c r="O109" i="22" s="1"/>
  <c r="H109" i="22"/>
  <c r="N109" i="22" s="1"/>
  <c r="J109" i="22"/>
  <c r="P109" i="22" s="1"/>
  <c r="I200" i="22"/>
  <c r="O200" i="22" s="1"/>
  <c r="H200" i="22"/>
  <c r="N200" i="22" s="1"/>
  <c r="J200" i="22"/>
  <c r="P200" i="22" s="1"/>
  <c r="I208" i="22"/>
  <c r="O208" i="22" s="1"/>
  <c r="H208" i="22"/>
  <c r="N208" i="22" s="1"/>
  <c r="J208" i="22"/>
  <c r="P208" i="22" s="1"/>
  <c r="I216" i="22"/>
  <c r="O216" i="22" s="1"/>
  <c r="H216" i="22"/>
  <c r="N216" i="22" s="1"/>
  <c r="J216" i="22"/>
  <c r="P216" i="22" s="1"/>
  <c r="H312" i="22"/>
  <c r="N312" i="22" s="1"/>
  <c r="J312" i="22"/>
  <c r="P312" i="22" s="1"/>
  <c r="I312" i="22"/>
  <c r="O312" i="22" s="1"/>
  <c r="H320" i="22"/>
  <c r="N320" i="22" s="1"/>
  <c r="J320" i="22"/>
  <c r="P320" i="22" s="1"/>
  <c r="I320" i="22"/>
  <c r="O320" i="22" s="1"/>
  <c r="H328" i="22"/>
  <c r="N328" i="22" s="1"/>
  <c r="J328" i="22"/>
  <c r="P328" i="22" s="1"/>
  <c r="I328" i="22"/>
  <c r="O328" i="22" s="1"/>
  <c r="H336" i="22"/>
  <c r="N336" i="22" s="1"/>
  <c r="J336" i="22"/>
  <c r="P336" i="22" s="1"/>
  <c r="I336" i="22"/>
  <c r="O336" i="22" s="1"/>
  <c r="H344" i="22"/>
  <c r="N344" i="22" s="1"/>
  <c r="J344" i="22"/>
  <c r="P344" i="22" s="1"/>
  <c r="I344" i="22"/>
  <c r="O344" i="22" s="1"/>
  <c r="H352" i="22"/>
  <c r="N352" i="22" s="1"/>
  <c r="J352" i="22"/>
  <c r="P352" i="22" s="1"/>
  <c r="I352" i="22"/>
  <c r="O352" i="22" s="1"/>
  <c r="J437" i="22"/>
  <c r="P437" i="22" s="1"/>
  <c r="H437" i="22"/>
  <c r="J445" i="22"/>
  <c r="P445" i="22" s="1"/>
  <c r="H445" i="22"/>
  <c r="N445" i="22" s="1"/>
  <c r="J453" i="22"/>
  <c r="P453" i="22" s="1"/>
  <c r="H453" i="22"/>
  <c r="N453" i="22" s="1"/>
  <c r="J461" i="22"/>
  <c r="P461" i="22" s="1"/>
  <c r="H461" i="22"/>
  <c r="H517" i="22"/>
  <c r="N517" i="22" s="1"/>
  <c r="I517" i="22"/>
  <c r="O517" i="22" s="1"/>
  <c r="J517" i="22"/>
  <c r="P517" i="22" s="1"/>
  <c r="I445" i="22"/>
  <c r="O445" i="22" s="1"/>
  <c r="I26" i="22"/>
  <c r="O26" i="22" s="1"/>
  <c r="J26" i="22"/>
  <c r="P26" i="22" s="1"/>
  <c r="H26" i="22"/>
  <c r="N26" i="22" s="1"/>
  <c r="I33" i="22"/>
  <c r="O33" i="22" s="1"/>
  <c r="J33" i="22"/>
  <c r="P33" i="22" s="1"/>
  <c r="H33" i="22"/>
  <c r="N33" i="22" s="1"/>
  <c r="I41" i="22"/>
  <c r="O41" i="22" s="1"/>
  <c r="J41" i="22"/>
  <c r="P41" i="22" s="1"/>
  <c r="I63" i="22"/>
  <c r="O63" i="22" s="1"/>
  <c r="H63" i="22"/>
  <c r="N63" i="22" s="1"/>
  <c r="J63" i="22"/>
  <c r="P63" i="22" s="1"/>
  <c r="I71" i="22"/>
  <c r="O71" i="22" s="1"/>
  <c r="H71" i="22"/>
  <c r="N71" i="22" s="1"/>
  <c r="J71" i="22"/>
  <c r="P71" i="22" s="1"/>
  <c r="I79" i="22"/>
  <c r="O79" i="22" s="1"/>
  <c r="J79" i="22"/>
  <c r="P79" i="22" s="1"/>
  <c r="H79" i="22"/>
  <c r="N79" i="22" s="1"/>
  <c r="I87" i="22"/>
  <c r="O87" i="22" s="1"/>
  <c r="J87" i="22"/>
  <c r="P87" i="22" s="1"/>
  <c r="H87" i="22"/>
  <c r="N87" i="22" s="1"/>
  <c r="I94" i="22"/>
  <c r="O94" i="22" s="1"/>
  <c r="J94" i="22"/>
  <c r="P94" i="22" s="1"/>
  <c r="H94" i="22"/>
  <c r="N94" i="22" s="1"/>
  <c r="I117" i="22"/>
  <c r="O117" i="22" s="1"/>
  <c r="H117" i="22"/>
  <c r="N117" i="22" s="1"/>
  <c r="J117" i="22"/>
  <c r="P117" i="22" s="1"/>
  <c r="I125" i="22"/>
  <c r="O125" i="22" s="1"/>
  <c r="H125" i="22"/>
  <c r="N125" i="22" s="1"/>
  <c r="J125" i="22"/>
  <c r="P125" i="22" s="1"/>
  <c r="I133" i="22"/>
  <c r="O133" i="22" s="1"/>
  <c r="H133" i="22"/>
  <c r="N133" i="22" s="1"/>
  <c r="J133" i="22"/>
  <c r="P133" i="22" s="1"/>
  <c r="I140" i="22"/>
  <c r="O140" i="22" s="1"/>
  <c r="H140" i="22"/>
  <c r="N140" i="22" s="1"/>
  <c r="J140" i="22"/>
  <c r="P140" i="22" s="1"/>
  <c r="I148" i="22"/>
  <c r="O148" i="22" s="1"/>
  <c r="H148" i="22"/>
  <c r="N148" i="22" s="1"/>
  <c r="J148" i="22"/>
  <c r="P148" i="22" s="1"/>
  <c r="I156" i="22"/>
  <c r="O156" i="22" s="1"/>
  <c r="J156" i="22"/>
  <c r="P156" i="22" s="1"/>
  <c r="H156" i="22"/>
  <c r="N156" i="22" s="1"/>
  <c r="I163" i="22"/>
  <c r="O163" i="22" s="1"/>
  <c r="H163" i="22"/>
  <c r="N163" i="22" s="1"/>
  <c r="J163" i="22"/>
  <c r="P163" i="22" s="1"/>
  <c r="I171" i="22"/>
  <c r="O171" i="22" s="1"/>
  <c r="J171" i="22"/>
  <c r="P171" i="22" s="1"/>
  <c r="H171" i="22"/>
  <c r="N171" i="22" s="1"/>
  <c r="I179" i="22"/>
  <c r="O179" i="22" s="1"/>
  <c r="H179" i="22"/>
  <c r="N179" i="22" s="1"/>
  <c r="J179" i="22"/>
  <c r="P179" i="22" s="1"/>
  <c r="I194" i="22"/>
  <c r="O194" i="22" s="1"/>
  <c r="J194" i="22"/>
  <c r="P194" i="22" s="1"/>
  <c r="H194" i="22"/>
  <c r="N194" i="22" s="1"/>
  <c r="I225" i="22"/>
  <c r="O225" i="22" s="1"/>
  <c r="J225" i="22"/>
  <c r="P225" i="22" s="1"/>
  <c r="H225" i="22"/>
  <c r="N225" i="22" s="1"/>
  <c r="I233" i="22"/>
  <c r="O233" i="22" s="1"/>
  <c r="J233" i="22"/>
  <c r="P233" i="22" s="1"/>
  <c r="H233" i="22"/>
  <c r="N233" i="22" s="1"/>
  <c r="I241" i="22"/>
  <c r="O241" i="22" s="1"/>
  <c r="J241" i="22"/>
  <c r="P241" i="22" s="1"/>
  <c r="H241" i="22"/>
  <c r="N241" i="22" s="1"/>
  <c r="I249" i="22"/>
  <c r="O249" i="22" s="1"/>
  <c r="J249" i="22"/>
  <c r="P249" i="22" s="1"/>
  <c r="H249" i="22"/>
  <c r="N249" i="22" s="1"/>
  <c r="I257" i="22"/>
  <c r="O257" i="22" s="1"/>
  <c r="J257" i="22"/>
  <c r="P257" i="22" s="1"/>
  <c r="H257" i="22"/>
  <c r="N257" i="22" s="1"/>
  <c r="I265" i="22"/>
  <c r="O265" i="22" s="1"/>
  <c r="J265" i="22"/>
  <c r="P265" i="22" s="1"/>
  <c r="H265" i="22"/>
  <c r="N265" i="22" s="1"/>
  <c r="I273" i="22"/>
  <c r="O273" i="22" s="1"/>
  <c r="J273" i="22"/>
  <c r="P273" i="22" s="1"/>
  <c r="I281" i="22"/>
  <c r="O281" i="22" s="1"/>
  <c r="J281" i="22"/>
  <c r="P281" i="22" s="1"/>
  <c r="I289" i="22"/>
  <c r="O289" i="22" s="1"/>
  <c r="J289" i="22"/>
  <c r="P289" i="22" s="1"/>
  <c r="H289" i="22"/>
  <c r="N289" i="22" s="1"/>
  <c r="I297" i="22"/>
  <c r="O297" i="22" s="1"/>
  <c r="J297" i="22"/>
  <c r="P297" i="22" s="1"/>
  <c r="H297" i="22"/>
  <c r="N297" i="22" s="1"/>
  <c r="I305" i="22"/>
  <c r="O305" i="22" s="1"/>
  <c r="J305" i="22"/>
  <c r="P305" i="22" s="1"/>
  <c r="H305" i="22"/>
  <c r="N305" i="22" s="1"/>
  <c r="J399" i="22"/>
  <c r="P399" i="22" s="1"/>
  <c r="H399" i="22"/>
  <c r="N399" i="22" s="1"/>
  <c r="I399" i="22"/>
  <c r="O399" i="22" s="1"/>
  <c r="J407" i="22"/>
  <c r="P407" i="22" s="1"/>
  <c r="H407" i="22"/>
  <c r="N407" i="22" s="1"/>
  <c r="I407" i="22"/>
  <c r="O407" i="22" s="1"/>
  <c r="J415" i="22"/>
  <c r="P415" i="22" s="1"/>
  <c r="I415" i="22"/>
  <c r="O415" i="22" s="1"/>
  <c r="J423" i="22"/>
  <c r="P423" i="22" s="1"/>
  <c r="I423" i="22"/>
  <c r="O423" i="22" s="1"/>
  <c r="J431" i="22"/>
  <c r="P431" i="22" s="1"/>
  <c r="I431" i="22"/>
  <c r="O431" i="22" s="1"/>
  <c r="J470" i="22"/>
  <c r="P470" i="22" s="1"/>
  <c r="I470" i="22"/>
  <c r="O470" i="22" s="1"/>
  <c r="J478" i="22"/>
  <c r="P478" i="22" s="1"/>
  <c r="H478" i="22"/>
  <c r="N478" i="22" s="1"/>
  <c r="J486" i="22"/>
  <c r="P486" i="22" s="1"/>
  <c r="H486" i="22"/>
  <c r="N486" i="22" s="1"/>
  <c r="J494" i="22"/>
  <c r="P494" i="22" s="1"/>
  <c r="H494" i="22"/>
  <c r="N494" i="22" s="1"/>
  <c r="J502" i="22"/>
  <c r="P502" i="22" s="1"/>
  <c r="H502" i="22"/>
  <c r="N502" i="22" s="1"/>
  <c r="J510" i="22"/>
  <c r="P510" i="22" s="1"/>
  <c r="H510" i="22"/>
  <c r="N510" i="22" s="1"/>
  <c r="H431" i="22"/>
  <c r="N431" i="22" s="1"/>
  <c r="H423" i="22"/>
  <c r="N423" i="22" s="1"/>
  <c r="H415" i="22"/>
  <c r="N415" i="22" s="1"/>
  <c r="H387" i="22"/>
  <c r="N387" i="22" s="1"/>
  <c r="H316" i="22"/>
  <c r="N316" i="22" s="1"/>
  <c r="J316" i="22"/>
  <c r="P316" i="22" s="1"/>
  <c r="I316" i="22"/>
  <c r="O316" i="22" s="1"/>
  <c r="H332" i="22"/>
  <c r="N332" i="22" s="1"/>
  <c r="J332" i="22"/>
  <c r="I332" i="22"/>
  <c r="O332" i="22" s="1"/>
  <c r="J372" i="22"/>
  <c r="P372" i="22" s="1"/>
  <c r="H372" i="22"/>
  <c r="N372" i="22" s="1"/>
  <c r="I372" i="22"/>
  <c r="O372" i="22" s="1"/>
  <c r="J394" i="22"/>
  <c r="P394" i="22" s="1"/>
  <c r="H394" i="22"/>
  <c r="I394" i="22"/>
  <c r="O394" i="22" s="1"/>
  <c r="J449" i="22"/>
  <c r="P449" i="22" s="1"/>
  <c r="H449" i="22"/>
  <c r="I449" i="22"/>
  <c r="O449" i="22" s="1"/>
  <c r="J465" i="22"/>
  <c r="P465" i="22" s="1"/>
  <c r="H465" i="22"/>
  <c r="I465" i="22"/>
  <c r="O465" i="22" s="1"/>
  <c r="I34" i="22"/>
  <c r="O34" i="22" s="1"/>
  <c r="J34" i="22"/>
  <c r="P34" i="22" s="1"/>
  <c r="H34" i="22"/>
  <c r="N34" i="22" s="1"/>
  <c r="I56" i="22"/>
  <c r="O56" i="22" s="1"/>
  <c r="J56" i="22"/>
  <c r="P56" i="22" s="1"/>
  <c r="H56" i="22"/>
  <c r="N56" i="22" s="1"/>
  <c r="I103" i="22"/>
  <c r="O103" i="22" s="1"/>
  <c r="H103" i="22"/>
  <c r="N103" i="22" s="1"/>
  <c r="J103" i="22"/>
  <c r="P103" i="22" s="1"/>
  <c r="I111" i="22"/>
  <c r="O111" i="22" s="1"/>
  <c r="J111" i="22"/>
  <c r="P111" i="22" s="1"/>
  <c r="H111" i="22"/>
  <c r="N111" i="22" s="1"/>
  <c r="I202" i="22"/>
  <c r="O202" i="22" s="1"/>
  <c r="H202" i="22"/>
  <c r="N202" i="22" s="1"/>
  <c r="J202" i="22"/>
  <c r="P202" i="22" s="1"/>
  <c r="I210" i="22"/>
  <c r="O210" i="22" s="1"/>
  <c r="H210" i="22"/>
  <c r="N210" i="22" s="1"/>
  <c r="J210" i="22"/>
  <c r="P210" i="22" s="1"/>
  <c r="I218" i="22"/>
  <c r="O218" i="22" s="1"/>
  <c r="H218" i="22"/>
  <c r="N218" i="22" s="1"/>
  <c r="J218" i="22"/>
  <c r="P218" i="22" s="1"/>
  <c r="J378" i="22"/>
  <c r="P378" i="22" s="1"/>
  <c r="H378" i="22"/>
  <c r="N378" i="22" s="1"/>
  <c r="I378" i="22"/>
  <c r="O378" i="22" s="1"/>
  <c r="J385" i="22"/>
  <c r="P385" i="22" s="1"/>
  <c r="H385" i="22"/>
  <c r="N385" i="22" s="1"/>
  <c r="I385" i="22"/>
  <c r="O385" i="22" s="1"/>
  <c r="J439" i="22"/>
  <c r="P439" i="22" s="1"/>
  <c r="I439" i="22"/>
  <c r="O439" i="22" s="1"/>
  <c r="J447" i="22"/>
  <c r="P447" i="22" s="1"/>
  <c r="I447" i="22"/>
  <c r="O447" i="22" s="1"/>
  <c r="J455" i="22"/>
  <c r="P455" i="22" s="1"/>
  <c r="I455" i="22"/>
  <c r="O455" i="22" s="1"/>
  <c r="J463" i="22"/>
  <c r="P463" i="22" s="1"/>
  <c r="I463" i="22"/>
  <c r="O463" i="22" s="1"/>
  <c r="H511" i="22"/>
  <c r="N511" i="22" s="1"/>
  <c r="I511" i="22"/>
  <c r="O511" i="22" s="1"/>
  <c r="J511" i="22"/>
  <c r="P511" i="22" s="1"/>
  <c r="H470" i="22"/>
  <c r="N470" i="22" s="1"/>
  <c r="I457" i="22"/>
  <c r="O457" i="22" s="1"/>
  <c r="I437" i="22"/>
  <c r="O437" i="22" s="1"/>
  <c r="H273" i="22"/>
  <c r="N273" i="22" s="1"/>
  <c r="I25" i="22"/>
  <c r="O25" i="22" s="1"/>
  <c r="J25" i="22"/>
  <c r="P25" i="22" s="1"/>
  <c r="I32" i="22"/>
  <c r="O32" i="22" s="1"/>
  <c r="J32" i="22"/>
  <c r="P32" i="22" s="1"/>
  <c r="H32" i="22"/>
  <c r="N32" i="22" s="1"/>
  <c r="I39" i="22"/>
  <c r="O39" i="22" s="1"/>
  <c r="H39" i="22"/>
  <c r="N39" i="22" s="1"/>
  <c r="J39" i="22"/>
  <c r="P39" i="22" s="1"/>
  <c r="I45" i="22"/>
  <c r="O45" i="22" s="1"/>
  <c r="H45" i="22"/>
  <c r="N45" i="22" s="1"/>
  <c r="I51" i="22"/>
  <c r="O51" i="22" s="1"/>
  <c r="H51" i="22"/>
  <c r="N51" i="22" s="1"/>
  <c r="I66" i="22"/>
  <c r="O66" i="22" s="1"/>
  <c r="J66" i="22"/>
  <c r="P66" i="22" s="1"/>
  <c r="I74" i="22"/>
  <c r="O74" i="22" s="1"/>
  <c r="J74" i="22"/>
  <c r="P74" i="22" s="1"/>
  <c r="I82" i="22"/>
  <c r="O82" i="22" s="1"/>
  <c r="J82" i="22"/>
  <c r="I89" i="22"/>
  <c r="O89" i="22" s="1"/>
  <c r="J89" i="22"/>
  <c r="P89" i="22" s="1"/>
  <c r="H89" i="22"/>
  <c r="N89" i="22" s="1"/>
  <c r="I97" i="22"/>
  <c r="O97" i="22" s="1"/>
  <c r="J97" i="22"/>
  <c r="P97" i="22" s="1"/>
  <c r="H97" i="22"/>
  <c r="N97" i="22" s="1"/>
  <c r="I104" i="22"/>
  <c r="O104" i="22" s="1"/>
  <c r="H104" i="22"/>
  <c r="N104" i="22" s="1"/>
  <c r="J104" i="22"/>
  <c r="P104" i="22" s="1"/>
  <c r="I112" i="22"/>
  <c r="O112" i="22" s="1"/>
  <c r="H112" i="22"/>
  <c r="J112" i="22"/>
  <c r="P112" i="22" s="1"/>
  <c r="I118" i="22"/>
  <c r="O118" i="22" s="1"/>
  <c r="J118" i="22"/>
  <c r="P118" i="22" s="1"/>
  <c r="H118" i="22"/>
  <c r="N118" i="22" s="1"/>
  <c r="I126" i="22"/>
  <c r="O126" i="22" s="1"/>
  <c r="J126" i="22"/>
  <c r="P126" i="22" s="1"/>
  <c r="H126" i="22"/>
  <c r="N126" i="22" s="1"/>
  <c r="I134" i="22"/>
  <c r="O134" i="22" s="1"/>
  <c r="J134" i="22"/>
  <c r="P134" i="22" s="1"/>
  <c r="I141" i="22"/>
  <c r="O141" i="22" s="1"/>
  <c r="H141" i="22"/>
  <c r="N141" i="22" s="1"/>
  <c r="J141" i="22"/>
  <c r="P141" i="22" s="1"/>
  <c r="I149" i="22"/>
  <c r="O149" i="22" s="1"/>
  <c r="H149" i="22"/>
  <c r="N149" i="22" s="1"/>
  <c r="J149" i="22"/>
  <c r="P149" i="22" s="1"/>
  <c r="I157" i="22"/>
  <c r="O157" i="22" s="1"/>
  <c r="H157" i="22"/>
  <c r="N157" i="22" s="1"/>
  <c r="J157" i="22"/>
  <c r="P157" i="22" s="1"/>
  <c r="I164" i="22"/>
  <c r="O164" i="22" s="1"/>
  <c r="H164" i="22"/>
  <c r="N164" i="22" s="1"/>
  <c r="I172" i="22"/>
  <c r="O172" i="22" s="1"/>
  <c r="H172" i="22"/>
  <c r="N172" i="22" s="1"/>
  <c r="J172" i="22"/>
  <c r="P172" i="22" s="1"/>
  <c r="I180" i="22"/>
  <c r="O180" i="22" s="1"/>
  <c r="H180" i="22"/>
  <c r="N180" i="22" s="1"/>
  <c r="J180" i="22"/>
  <c r="P180" i="22" s="1"/>
  <c r="I187" i="22"/>
  <c r="O187" i="22" s="1"/>
  <c r="H187" i="22"/>
  <c r="N187" i="22" s="1"/>
  <c r="J187" i="22"/>
  <c r="P187" i="22" s="1"/>
  <c r="I201" i="22"/>
  <c r="O201" i="22" s="1"/>
  <c r="J201" i="22"/>
  <c r="P201" i="22" s="1"/>
  <c r="I209" i="22"/>
  <c r="O209" i="22" s="1"/>
  <c r="J209" i="22"/>
  <c r="P209" i="22" s="1"/>
  <c r="I217" i="22"/>
  <c r="O217" i="22" s="1"/>
  <c r="J217" i="22"/>
  <c r="P217" i="22" s="1"/>
  <c r="H217" i="22"/>
  <c r="N217" i="22" s="1"/>
  <c r="I224" i="22"/>
  <c r="O224" i="22" s="1"/>
  <c r="H224" i="22"/>
  <c r="N224" i="22" s="1"/>
  <c r="J224" i="22"/>
  <c r="P224" i="22" s="1"/>
  <c r="I232" i="22"/>
  <c r="O232" i="22" s="1"/>
  <c r="H232" i="22"/>
  <c r="N232" i="22" s="1"/>
  <c r="I240" i="22"/>
  <c r="O240" i="22" s="1"/>
  <c r="H240" i="22"/>
  <c r="N240" i="22" s="1"/>
  <c r="J240" i="22"/>
  <c r="P240" i="22" s="1"/>
  <c r="I248" i="22"/>
  <c r="O248" i="22" s="1"/>
  <c r="H248" i="22"/>
  <c r="N248" i="22" s="1"/>
  <c r="I256" i="22"/>
  <c r="O256" i="22" s="1"/>
  <c r="H256" i="22"/>
  <c r="N256" i="22" s="1"/>
  <c r="J256" i="22"/>
  <c r="P256" i="22" s="1"/>
  <c r="I264" i="22"/>
  <c r="O264" i="22" s="1"/>
  <c r="H264" i="22"/>
  <c r="N264" i="22" s="1"/>
  <c r="I272" i="22"/>
  <c r="O272" i="22" s="1"/>
  <c r="H272" i="22"/>
  <c r="N272" i="22" s="1"/>
  <c r="J272" i="22"/>
  <c r="P272" i="22" s="1"/>
  <c r="I280" i="22"/>
  <c r="O280" i="22" s="1"/>
  <c r="H280" i="22"/>
  <c r="N280" i="22" s="1"/>
  <c r="I288" i="22"/>
  <c r="O288" i="22" s="1"/>
  <c r="H288" i="22"/>
  <c r="N288" i="22" s="1"/>
  <c r="J288" i="22"/>
  <c r="I296" i="22"/>
  <c r="O296" i="22" s="1"/>
  <c r="H296" i="22"/>
  <c r="N296" i="22" s="1"/>
  <c r="I304" i="22"/>
  <c r="O304" i="22" s="1"/>
  <c r="H304" i="22"/>
  <c r="N304" i="22" s="1"/>
  <c r="J304" i="22"/>
  <c r="P304" i="22" s="1"/>
  <c r="H311" i="22"/>
  <c r="N311" i="22" s="1"/>
  <c r="J311" i="22"/>
  <c r="P311" i="22" s="1"/>
  <c r="H319" i="22"/>
  <c r="N319" i="22" s="1"/>
  <c r="J319" i="22"/>
  <c r="P319" i="22" s="1"/>
  <c r="H327" i="22"/>
  <c r="N327" i="22" s="1"/>
  <c r="J327" i="22"/>
  <c r="P327" i="22" s="1"/>
  <c r="H335" i="22"/>
  <c r="N335" i="22" s="1"/>
  <c r="J335" i="22"/>
  <c r="P335" i="22" s="1"/>
  <c r="H343" i="22"/>
  <c r="N343" i="22" s="1"/>
  <c r="J343" i="22"/>
  <c r="P343" i="22" s="1"/>
  <c r="H351" i="22"/>
  <c r="N351" i="22" s="1"/>
  <c r="J351" i="22"/>
  <c r="P351" i="22" s="1"/>
  <c r="H358" i="22"/>
  <c r="N358" i="22" s="1"/>
  <c r="J358" i="22"/>
  <c r="P358" i="22" s="1"/>
  <c r="H366" i="22"/>
  <c r="N366" i="22" s="1"/>
  <c r="J366" i="22"/>
  <c r="P366" i="22" s="1"/>
  <c r="J380" i="22"/>
  <c r="P380" i="22" s="1"/>
  <c r="J388" i="22"/>
  <c r="P388" i="22" s="1"/>
  <c r="J402" i="22"/>
  <c r="P402" i="22" s="1"/>
  <c r="J410" i="22"/>
  <c r="P410" i="22" s="1"/>
  <c r="J418" i="22"/>
  <c r="P418" i="22" s="1"/>
  <c r="J426" i="22"/>
  <c r="P426" i="22" s="1"/>
  <c r="J440" i="22"/>
  <c r="P440" i="22" s="1"/>
  <c r="J448" i="22"/>
  <c r="P448" i="22" s="1"/>
  <c r="J456" i="22"/>
  <c r="P456" i="22" s="1"/>
  <c r="J464" i="22"/>
  <c r="P464" i="22" s="1"/>
  <c r="H516" i="22"/>
  <c r="N516" i="22" s="1"/>
  <c r="H512" i="22"/>
  <c r="N512" i="22" s="1"/>
  <c r="J469" i="22"/>
  <c r="P469" i="22" s="1"/>
  <c r="H393" i="22"/>
  <c r="I383" i="22"/>
  <c r="O383" i="22" s="1"/>
  <c r="I380" i="22"/>
  <c r="O380" i="22" s="1"/>
  <c r="H377" i="22"/>
  <c r="N377" i="22" s="1"/>
  <c r="I349" i="22"/>
  <c r="O349" i="22" s="1"/>
  <c r="I333" i="22"/>
  <c r="O333" i="22" s="1"/>
  <c r="I317" i="22"/>
  <c r="O317" i="22" s="1"/>
  <c r="J280" i="22"/>
  <c r="P280" i="22" s="1"/>
  <c r="H82" i="22"/>
  <c r="N82" i="22" s="1"/>
  <c r="I76" i="22"/>
  <c r="O76" i="22" s="1"/>
  <c r="J76" i="22"/>
  <c r="P76" i="22" s="1"/>
  <c r="I84" i="22"/>
  <c r="O84" i="22" s="1"/>
  <c r="J84" i="22"/>
  <c r="P84" i="22" s="1"/>
  <c r="I91" i="22"/>
  <c r="O91" i="22" s="1"/>
  <c r="H91" i="22"/>
  <c r="N91" i="22" s="1"/>
  <c r="J91" i="22"/>
  <c r="P91" i="22" s="1"/>
  <c r="I106" i="22"/>
  <c r="O106" i="22" s="1"/>
  <c r="J106" i="22"/>
  <c r="P106" i="22" s="1"/>
  <c r="I114" i="22"/>
  <c r="O114" i="22" s="1"/>
  <c r="J114" i="22"/>
  <c r="P114" i="22" s="1"/>
  <c r="H114" i="22"/>
  <c r="N114" i="22" s="1"/>
  <c r="I120" i="22"/>
  <c r="O120" i="22" s="1"/>
  <c r="H120" i="22"/>
  <c r="N120" i="22" s="1"/>
  <c r="J120" i="22"/>
  <c r="P120" i="22" s="1"/>
  <c r="I128" i="22"/>
  <c r="O128" i="22" s="1"/>
  <c r="H128" i="22"/>
  <c r="N128" i="22" s="1"/>
  <c r="I136" i="22"/>
  <c r="O136" i="22" s="1"/>
  <c r="H136" i="22"/>
  <c r="N136" i="22" s="1"/>
  <c r="J136" i="22"/>
  <c r="P136" i="22" s="1"/>
  <c r="I143" i="22"/>
  <c r="O143" i="22" s="1"/>
  <c r="J143" i="22"/>
  <c r="P143" i="22" s="1"/>
  <c r="H143" i="22"/>
  <c r="N143" i="22" s="1"/>
  <c r="I151" i="22"/>
  <c r="O151" i="22" s="1"/>
  <c r="J151" i="22"/>
  <c r="P151" i="22" s="1"/>
  <c r="I159" i="22"/>
  <c r="O159" i="22" s="1"/>
  <c r="H159" i="22"/>
  <c r="N159" i="22" s="1"/>
  <c r="J159" i="22"/>
  <c r="P159" i="22" s="1"/>
  <c r="I166" i="22"/>
  <c r="O166" i="22" s="1"/>
  <c r="J166" i="22"/>
  <c r="P166" i="22" s="1"/>
  <c r="H166" i="22"/>
  <c r="N166" i="22" s="1"/>
  <c r="I174" i="22"/>
  <c r="O174" i="22" s="1"/>
  <c r="J174" i="22"/>
  <c r="P174" i="22" s="1"/>
  <c r="H174" i="22"/>
  <c r="N174" i="22" s="1"/>
  <c r="I182" i="22"/>
  <c r="O182" i="22" s="1"/>
  <c r="J182" i="22"/>
  <c r="P182" i="22" s="1"/>
  <c r="H182" i="22"/>
  <c r="N182" i="22" s="1"/>
  <c r="I189" i="22"/>
  <c r="O189" i="22" s="1"/>
  <c r="H189" i="22"/>
  <c r="N189" i="22" s="1"/>
  <c r="J189" i="22"/>
  <c r="P189" i="22" s="1"/>
  <c r="I195" i="22"/>
  <c r="O195" i="22" s="1"/>
  <c r="J195" i="22"/>
  <c r="P195" i="22" s="1"/>
  <c r="H195" i="22"/>
  <c r="I203" i="22"/>
  <c r="O203" i="22" s="1"/>
  <c r="J203" i="22"/>
  <c r="P203" i="22" s="1"/>
  <c r="H203" i="22"/>
  <c r="N203" i="22" s="1"/>
  <c r="I211" i="22"/>
  <c r="O211" i="22" s="1"/>
  <c r="J211" i="22"/>
  <c r="P211" i="22" s="1"/>
  <c r="H211" i="22"/>
  <c r="N211" i="22" s="1"/>
  <c r="I226" i="22"/>
  <c r="O226" i="22" s="1"/>
  <c r="J226" i="22"/>
  <c r="P226" i="22" s="1"/>
  <c r="I234" i="22"/>
  <c r="O234" i="22" s="1"/>
  <c r="H234" i="22"/>
  <c r="N234" i="22" s="1"/>
  <c r="J234" i="22"/>
  <c r="P234" i="22" s="1"/>
  <c r="I242" i="22"/>
  <c r="O242" i="22" s="1"/>
  <c r="H242" i="22"/>
  <c r="N242" i="22" s="1"/>
  <c r="I250" i="22"/>
  <c r="O250" i="22" s="1"/>
  <c r="H250" i="22"/>
  <c r="N250" i="22" s="1"/>
  <c r="J250" i="22"/>
  <c r="P250" i="22" s="1"/>
  <c r="I258" i="22"/>
  <c r="O258" i="22" s="1"/>
  <c r="J258" i="22"/>
  <c r="P258" i="22" s="1"/>
  <c r="I266" i="22"/>
  <c r="O266" i="22" s="1"/>
  <c r="H266" i="22"/>
  <c r="N266" i="22" s="1"/>
  <c r="J266" i="22"/>
  <c r="P266" i="22" s="1"/>
  <c r="I274" i="22"/>
  <c r="O274" i="22" s="1"/>
  <c r="J274" i="22"/>
  <c r="P274" i="22" s="1"/>
  <c r="I282" i="22"/>
  <c r="O282" i="22" s="1"/>
  <c r="H282" i="22"/>
  <c r="N282" i="22" s="1"/>
  <c r="J282" i="22"/>
  <c r="P282" i="22" s="1"/>
  <c r="I290" i="22"/>
  <c r="O290" i="22" s="1"/>
  <c r="J290" i="22"/>
  <c r="P290" i="22" s="1"/>
  <c r="I298" i="22"/>
  <c r="O298" i="22" s="1"/>
  <c r="H298" i="22"/>
  <c r="N298" i="22" s="1"/>
  <c r="J298" i="22"/>
  <c r="P298" i="22" s="1"/>
  <c r="I306" i="22"/>
  <c r="O306" i="22" s="1"/>
  <c r="J306" i="22"/>
  <c r="H313" i="22"/>
  <c r="J313" i="22"/>
  <c r="P313" i="22" s="1"/>
  <c r="H321" i="22"/>
  <c r="N321" i="22" s="1"/>
  <c r="J321" i="22"/>
  <c r="P321" i="22" s="1"/>
  <c r="H329" i="22"/>
  <c r="N329" i="22" s="1"/>
  <c r="J329" i="22"/>
  <c r="P329" i="22" s="1"/>
  <c r="H337" i="22"/>
  <c r="N337" i="22" s="1"/>
  <c r="J337" i="22"/>
  <c r="P337" i="22" s="1"/>
  <c r="H345" i="22"/>
  <c r="N345" i="22" s="1"/>
  <c r="J345" i="22"/>
  <c r="P345" i="22" s="1"/>
  <c r="H353" i="22"/>
  <c r="N353" i="22" s="1"/>
  <c r="J353" i="22"/>
  <c r="P353" i="22" s="1"/>
  <c r="H360" i="22"/>
  <c r="N360" i="22" s="1"/>
  <c r="J360" i="22"/>
  <c r="P360" i="22" s="1"/>
  <c r="H368" i="22"/>
  <c r="N368" i="22" s="1"/>
  <c r="J368" i="22"/>
  <c r="P368" i="22" s="1"/>
  <c r="J382" i="22"/>
  <c r="P382" i="22" s="1"/>
  <c r="J390" i="22"/>
  <c r="P390" i="22" s="1"/>
  <c r="J404" i="22"/>
  <c r="P404" i="22" s="1"/>
  <c r="J412" i="22"/>
  <c r="P412" i="22" s="1"/>
  <c r="J420" i="22"/>
  <c r="P420" i="22" s="1"/>
  <c r="J428" i="22"/>
  <c r="P428" i="22" s="1"/>
  <c r="J434" i="22"/>
  <c r="P434" i="22" s="1"/>
  <c r="J442" i="22"/>
  <c r="P442" i="22" s="1"/>
  <c r="J450" i="22"/>
  <c r="P450" i="22" s="1"/>
  <c r="J458" i="22"/>
  <c r="P458" i="22" s="1"/>
  <c r="J509" i="22"/>
  <c r="P509" i="22" s="1"/>
  <c r="J505" i="22"/>
  <c r="P505" i="22" s="1"/>
  <c r="J501" i="22"/>
  <c r="P501" i="22" s="1"/>
  <c r="J497" i="22"/>
  <c r="P497" i="22" s="1"/>
  <c r="J493" i="22"/>
  <c r="P493" i="22" s="1"/>
  <c r="J489" i="22"/>
  <c r="P489" i="22" s="1"/>
  <c r="J485" i="22"/>
  <c r="P485" i="22" s="1"/>
  <c r="J481" i="22"/>
  <c r="P481" i="22" s="1"/>
  <c r="J477" i="22"/>
  <c r="P477" i="22" s="1"/>
  <c r="J473" i="22"/>
  <c r="P473" i="22" s="1"/>
  <c r="H469" i="22"/>
  <c r="H450" i="22"/>
  <c r="N450" i="22" s="1"/>
  <c r="H434" i="22"/>
  <c r="N434" i="22" s="1"/>
  <c r="I424" i="22"/>
  <c r="O424" i="22" s="1"/>
  <c r="H421" i="22"/>
  <c r="N421" i="22" s="1"/>
  <c r="I408" i="22"/>
  <c r="O408" i="22" s="1"/>
  <c r="H405" i="22"/>
  <c r="I379" i="22"/>
  <c r="O379" i="22" s="1"/>
  <c r="I353" i="22"/>
  <c r="I337" i="22"/>
  <c r="O337" i="22" s="1"/>
  <c r="I321" i="22"/>
  <c r="O321" i="22" s="1"/>
  <c r="J252" i="22"/>
  <c r="P252" i="22" s="1"/>
  <c r="H76" i="22"/>
  <c r="N76" i="22" s="1"/>
  <c r="I20" i="22"/>
  <c r="O20" i="22" s="1"/>
  <c r="J20" i="22"/>
  <c r="P20" i="22" s="1"/>
  <c r="I27" i="22"/>
  <c r="O27" i="22" s="1"/>
  <c r="H27" i="22"/>
  <c r="N27" i="22" s="1"/>
  <c r="J27" i="22"/>
  <c r="P27" i="22" s="1"/>
  <c r="I42" i="22"/>
  <c r="O42" i="22" s="1"/>
  <c r="J42" i="22"/>
  <c r="P42" i="22" s="1"/>
  <c r="H42" i="22"/>
  <c r="N42" i="22" s="1"/>
  <c r="I48" i="22"/>
  <c r="O48" i="22" s="1"/>
  <c r="J48" i="22"/>
  <c r="P48" i="22" s="1"/>
  <c r="H48" i="22"/>
  <c r="N48" i="22" s="1"/>
  <c r="I54" i="22"/>
  <c r="O54" i="22" s="1"/>
  <c r="J54" i="22"/>
  <c r="P54" i="22" s="1"/>
  <c r="H54" i="22"/>
  <c r="N54" i="22" s="1"/>
  <c r="I61" i="22"/>
  <c r="O61" i="22" s="1"/>
  <c r="H61" i="22"/>
  <c r="N61" i="22" s="1"/>
  <c r="I69" i="22"/>
  <c r="O69" i="22" s="1"/>
  <c r="H69" i="22"/>
  <c r="N69" i="22" s="1"/>
  <c r="J69" i="22"/>
  <c r="P69" i="22" s="1"/>
  <c r="I77" i="22"/>
  <c r="O77" i="22" s="1"/>
  <c r="J77" i="22"/>
  <c r="P77" i="22" s="1"/>
  <c r="H77" i="22"/>
  <c r="N77" i="22" s="1"/>
  <c r="I85" i="22"/>
  <c r="O85" i="22" s="1"/>
  <c r="H85" i="22"/>
  <c r="N85" i="22" s="1"/>
  <c r="J85" i="22"/>
  <c r="P85" i="22" s="1"/>
  <c r="I92" i="22"/>
  <c r="O92" i="22" s="1"/>
  <c r="J92" i="22"/>
  <c r="P92" i="22" s="1"/>
  <c r="I99" i="22"/>
  <c r="O99" i="22" s="1"/>
  <c r="H99" i="22"/>
  <c r="N99" i="22" s="1"/>
  <c r="I107" i="22"/>
  <c r="O107" i="22" s="1"/>
  <c r="J107" i="22"/>
  <c r="P107" i="22" s="1"/>
  <c r="H107" i="22"/>
  <c r="N107" i="22" s="1"/>
  <c r="I115" i="22"/>
  <c r="O115" i="22" s="1"/>
  <c r="J115" i="22"/>
  <c r="P115" i="22" s="1"/>
  <c r="I121" i="22"/>
  <c r="O121" i="22" s="1"/>
  <c r="H121" i="22"/>
  <c r="N121" i="22" s="1"/>
  <c r="J121" i="22"/>
  <c r="P121" i="22" s="1"/>
  <c r="I129" i="22"/>
  <c r="O129" i="22" s="1"/>
  <c r="H129" i="22"/>
  <c r="N129" i="22" s="1"/>
  <c r="J129" i="22"/>
  <c r="P129" i="22" s="1"/>
  <c r="I137" i="22"/>
  <c r="O137" i="22" s="1"/>
  <c r="H137" i="22"/>
  <c r="N137" i="22" s="1"/>
  <c r="J137" i="22"/>
  <c r="P137" i="22" s="1"/>
  <c r="I144" i="22"/>
  <c r="O144" i="22" s="1"/>
  <c r="H144" i="22"/>
  <c r="N144" i="22" s="1"/>
  <c r="I152" i="22"/>
  <c r="O152" i="22" s="1"/>
  <c r="H152" i="22"/>
  <c r="N152" i="22" s="1"/>
  <c r="J152" i="22"/>
  <c r="P152" i="22" s="1"/>
  <c r="I160" i="22"/>
  <c r="O160" i="22" s="1"/>
  <c r="H160" i="22"/>
  <c r="N160" i="22" s="1"/>
  <c r="J160" i="22"/>
  <c r="P160" i="22" s="1"/>
  <c r="I167" i="22"/>
  <c r="O167" i="22" s="1"/>
  <c r="H167" i="22"/>
  <c r="N167" i="22" s="1"/>
  <c r="J167" i="22"/>
  <c r="P167" i="22" s="1"/>
  <c r="I175" i="22"/>
  <c r="O175" i="22" s="1"/>
  <c r="J175" i="22"/>
  <c r="P175" i="22" s="1"/>
  <c r="H175" i="22"/>
  <c r="N175" i="22" s="1"/>
  <c r="I183" i="22"/>
  <c r="O183" i="22" s="1"/>
  <c r="J183" i="22"/>
  <c r="P183" i="22" s="1"/>
  <c r="I190" i="22"/>
  <c r="O190" i="22" s="1"/>
  <c r="J190" i="22"/>
  <c r="P190" i="22" s="1"/>
  <c r="I196" i="22"/>
  <c r="O196" i="22" s="1"/>
  <c r="H196" i="22"/>
  <c r="N196" i="22" s="1"/>
  <c r="I204" i="22"/>
  <c r="O204" i="22" s="1"/>
  <c r="J204" i="22"/>
  <c r="P204" i="22" s="1"/>
  <c r="I212" i="22"/>
  <c r="O212" i="22" s="1"/>
  <c r="J212" i="22"/>
  <c r="P212" i="22" s="1"/>
  <c r="I219" i="22"/>
  <c r="O219" i="22" s="1"/>
  <c r="J219" i="22"/>
  <c r="P219" i="22" s="1"/>
  <c r="H219" i="22"/>
  <c r="N219" i="22" s="1"/>
  <c r="I227" i="22"/>
  <c r="O227" i="22" s="1"/>
  <c r="J227" i="22"/>
  <c r="P227" i="22" s="1"/>
  <c r="H227" i="22"/>
  <c r="N227" i="22" s="1"/>
  <c r="I235" i="22"/>
  <c r="O235" i="22" s="1"/>
  <c r="J235" i="22"/>
  <c r="P235" i="22" s="1"/>
  <c r="H235" i="22"/>
  <c r="I243" i="22"/>
  <c r="O243" i="22" s="1"/>
  <c r="H243" i="22"/>
  <c r="N243" i="22" s="1"/>
  <c r="J243" i="22"/>
  <c r="P243" i="22" s="1"/>
  <c r="I251" i="22"/>
  <c r="O251" i="22" s="1"/>
  <c r="J251" i="22"/>
  <c r="P251" i="22" s="1"/>
  <c r="H251" i="22"/>
  <c r="N251" i="22" s="1"/>
  <c r="I259" i="22"/>
  <c r="O259" i="22" s="1"/>
  <c r="J259" i="22"/>
  <c r="P259" i="22" s="1"/>
  <c r="H259" i="22"/>
  <c r="N259" i="22" s="1"/>
  <c r="I267" i="22"/>
  <c r="O267" i="22" s="1"/>
  <c r="J267" i="22"/>
  <c r="P267" i="22" s="1"/>
  <c r="H267" i="22"/>
  <c r="I275" i="22"/>
  <c r="O275" i="22" s="1"/>
  <c r="J275" i="22"/>
  <c r="P275" i="22" s="1"/>
  <c r="H275" i="22"/>
  <c r="I283" i="22"/>
  <c r="O283" i="22" s="1"/>
  <c r="J283" i="22"/>
  <c r="P283" i="22" s="1"/>
  <c r="H283" i="22"/>
  <c r="N283" i="22" s="1"/>
  <c r="I291" i="22"/>
  <c r="O291" i="22" s="1"/>
  <c r="J291" i="22"/>
  <c r="P291" i="22" s="1"/>
  <c r="H291" i="22"/>
  <c r="N291" i="22" s="1"/>
  <c r="I299" i="22"/>
  <c r="O299" i="22" s="1"/>
  <c r="J299" i="22"/>
  <c r="H299" i="22"/>
  <c r="I307" i="22"/>
  <c r="O307" i="22" s="1"/>
  <c r="J307" i="22"/>
  <c r="P307" i="22" s="1"/>
  <c r="H307" i="22"/>
  <c r="H314" i="22"/>
  <c r="N314" i="22" s="1"/>
  <c r="J314" i="22"/>
  <c r="P314" i="22" s="1"/>
  <c r="H322" i="22"/>
  <c r="N322" i="22" s="1"/>
  <c r="J322" i="22"/>
  <c r="P322" i="22" s="1"/>
  <c r="H330" i="22"/>
  <c r="N330" i="22" s="1"/>
  <c r="J330" i="22"/>
  <c r="P330" i="22" s="1"/>
  <c r="H338" i="22"/>
  <c r="N338" i="22" s="1"/>
  <c r="J338" i="22"/>
  <c r="P338" i="22" s="1"/>
  <c r="H346" i="22"/>
  <c r="N346" i="22" s="1"/>
  <c r="J346" i="22"/>
  <c r="P346" i="22" s="1"/>
  <c r="H354" i="22"/>
  <c r="N354" i="22" s="1"/>
  <c r="J354" i="22"/>
  <c r="P354" i="22" s="1"/>
  <c r="H361" i="22"/>
  <c r="N361" i="22" s="1"/>
  <c r="J361" i="22"/>
  <c r="P361" i="22" s="1"/>
  <c r="H369" i="22"/>
  <c r="N369" i="22" s="1"/>
  <c r="J369" i="22"/>
  <c r="P369" i="22" s="1"/>
  <c r="J376" i="22"/>
  <c r="P376" i="22" s="1"/>
  <c r="J383" i="22"/>
  <c r="P383" i="22" s="1"/>
  <c r="J398" i="22"/>
  <c r="P398" i="22" s="1"/>
  <c r="J466" i="22"/>
  <c r="P466" i="22" s="1"/>
  <c r="I513" i="22"/>
  <c r="I509" i="22"/>
  <c r="O509" i="22" s="1"/>
  <c r="I505" i="22"/>
  <c r="O505" i="22" s="1"/>
  <c r="I503" i="22"/>
  <c r="O503" i="22" s="1"/>
  <c r="I501" i="22"/>
  <c r="O501" i="22" s="1"/>
  <c r="I499" i="22"/>
  <c r="O499" i="22" s="1"/>
  <c r="I497" i="22"/>
  <c r="O497" i="22" s="1"/>
  <c r="I495" i="22"/>
  <c r="O495" i="22" s="1"/>
  <c r="I493" i="22"/>
  <c r="O493" i="22" s="1"/>
  <c r="I491" i="22"/>
  <c r="O491" i="22" s="1"/>
  <c r="I489" i="22"/>
  <c r="O489" i="22" s="1"/>
  <c r="I487" i="22"/>
  <c r="O487" i="22" s="1"/>
  <c r="I485" i="22"/>
  <c r="O485" i="22" s="1"/>
  <c r="I483" i="22"/>
  <c r="O483" i="22" s="1"/>
  <c r="I481" i="22"/>
  <c r="I479" i="22"/>
  <c r="O479" i="22" s="1"/>
  <c r="I477" i="22"/>
  <c r="O477" i="22" s="1"/>
  <c r="I475" i="22"/>
  <c r="O475" i="22" s="1"/>
  <c r="I473" i="22"/>
  <c r="O473" i="22" s="1"/>
  <c r="I471" i="22"/>
  <c r="O471" i="22" s="1"/>
  <c r="I462" i="22"/>
  <c r="O462" i="22" s="1"/>
  <c r="H459" i="22"/>
  <c r="N459" i="22" s="1"/>
  <c r="H456" i="22"/>
  <c r="N456" i="22" s="1"/>
  <c r="I446" i="22"/>
  <c r="O446" i="22" s="1"/>
  <c r="H443" i="22"/>
  <c r="N443" i="22" s="1"/>
  <c r="H440" i="22"/>
  <c r="N440" i="22" s="1"/>
  <c r="I398" i="22"/>
  <c r="O398" i="22" s="1"/>
  <c r="H395" i="22"/>
  <c r="N395" i="22" s="1"/>
  <c r="I382" i="22"/>
  <c r="O382" i="22" s="1"/>
  <c r="H379" i="22"/>
  <c r="N379" i="22" s="1"/>
  <c r="H376" i="22"/>
  <c r="N376" i="22" s="1"/>
  <c r="I358" i="22"/>
  <c r="O358" i="22" s="1"/>
  <c r="J242" i="22"/>
  <c r="P242" i="22" s="1"/>
  <c r="H201" i="22"/>
  <c r="H151" i="22"/>
  <c r="H134" i="22"/>
  <c r="N134" i="22" s="1"/>
  <c r="H115" i="22"/>
  <c r="N115" i="22" s="1"/>
  <c r="H74" i="22"/>
  <c r="N74" i="22" s="1"/>
  <c r="J51" i="22"/>
  <c r="P51" i="22" s="1"/>
  <c r="I21" i="22"/>
  <c r="O21" i="22" s="1"/>
  <c r="H21" i="22"/>
  <c r="N21" i="22" s="1"/>
  <c r="J21" i="22"/>
  <c r="P21" i="22" s="1"/>
  <c r="I28" i="22"/>
  <c r="O28" i="22" s="1"/>
  <c r="J28" i="22"/>
  <c r="P28" i="22" s="1"/>
  <c r="H28" i="22"/>
  <c r="N28" i="22" s="1"/>
  <c r="I35" i="22"/>
  <c r="O35" i="22" s="1"/>
  <c r="H35" i="22"/>
  <c r="I49" i="22"/>
  <c r="O49" i="22" s="1"/>
  <c r="J49" i="22"/>
  <c r="P49" i="22" s="1"/>
  <c r="H49" i="22"/>
  <c r="N49" i="22" s="1"/>
  <c r="I55" i="22"/>
  <c r="O55" i="22" s="1"/>
  <c r="H55" i="22"/>
  <c r="J55" i="22"/>
  <c r="P55" i="22" s="1"/>
  <c r="I62" i="22"/>
  <c r="O62" i="22" s="1"/>
  <c r="J62" i="22"/>
  <c r="P62" i="22" s="1"/>
  <c r="H62" i="22"/>
  <c r="N62" i="22" s="1"/>
  <c r="I70" i="22"/>
  <c r="O70" i="22" s="1"/>
  <c r="J70" i="22"/>
  <c r="P70" i="22" s="1"/>
  <c r="H70" i="22"/>
  <c r="I78" i="22"/>
  <c r="O78" i="22" s="1"/>
  <c r="J78" i="22"/>
  <c r="P78" i="22" s="1"/>
  <c r="H78" i="22"/>
  <c r="N78" i="22" s="1"/>
  <c r="I86" i="22"/>
  <c r="O86" i="22" s="1"/>
  <c r="J86" i="22"/>
  <c r="P86" i="22" s="1"/>
  <c r="H86" i="22"/>
  <c r="I93" i="22"/>
  <c r="O93" i="22" s="1"/>
  <c r="H93" i="22"/>
  <c r="N93" i="22" s="1"/>
  <c r="J93" i="22"/>
  <c r="P93" i="22" s="1"/>
  <c r="I100" i="22"/>
  <c r="O100" i="22" s="1"/>
  <c r="J100" i="22"/>
  <c r="P100" i="22" s="1"/>
  <c r="H100" i="22"/>
  <c r="N100" i="22" s="1"/>
  <c r="I108" i="22"/>
  <c r="O108" i="22" s="1"/>
  <c r="H108" i="22"/>
  <c r="N108" i="22" s="1"/>
  <c r="I122" i="22"/>
  <c r="O122" i="22" s="1"/>
  <c r="J122" i="22"/>
  <c r="P122" i="22" s="1"/>
  <c r="H122" i="22"/>
  <c r="N122" i="22" s="1"/>
  <c r="I130" i="22"/>
  <c r="O130" i="22" s="1"/>
  <c r="J130" i="22"/>
  <c r="P130" i="22" s="1"/>
  <c r="I138" i="22"/>
  <c r="O138" i="22" s="1"/>
  <c r="J138" i="22"/>
  <c r="P138" i="22" s="1"/>
  <c r="H138" i="22"/>
  <c r="N138" i="22" s="1"/>
  <c r="I145" i="22"/>
  <c r="O145" i="22" s="1"/>
  <c r="H145" i="22"/>
  <c r="N145" i="22" s="1"/>
  <c r="J145" i="22"/>
  <c r="P145" i="22" s="1"/>
  <c r="I153" i="22"/>
  <c r="O153" i="22" s="1"/>
  <c r="H153" i="22"/>
  <c r="N153" i="22" s="1"/>
  <c r="J153" i="22"/>
  <c r="P153" i="22" s="1"/>
  <c r="I161" i="22"/>
  <c r="O161" i="22" s="1"/>
  <c r="H161" i="22"/>
  <c r="I168" i="22"/>
  <c r="O168" i="22" s="1"/>
  <c r="H168" i="22"/>
  <c r="N168" i="22" s="1"/>
  <c r="I176" i="22"/>
  <c r="O176" i="22" s="1"/>
  <c r="H176" i="22"/>
  <c r="N176" i="22" s="1"/>
  <c r="J176" i="22"/>
  <c r="P176" i="22" s="1"/>
  <c r="I184" i="22"/>
  <c r="O184" i="22" s="1"/>
  <c r="H184" i="22"/>
  <c r="N184" i="22" s="1"/>
  <c r="J184" i="22"/>
  <c r="P184" i="22" s="1"/>
  <c r="I191" i="22"/>
  <c r="O191" i="22" s="1"/>
  <c r="J191" i="22"/>
  <c r="P191" i="22" s="1"/>
  <c r="I197" i="22"/>
  <c r="O197" i="22" s="1"/>
  <c r="J197" i="22"/>
  <c r="P197" i="22" s="1"/>
  <c r="H197" i="22"/>
  <c r="N197" i="22" s="1"/>
  <c r="I205" i="22"/>
  <c r="O205" i="22" s="1"/>
  <c r="J205" i="22"/>
  <c r="P205" i="22" s="1"/>
  <c r="H205" i="22"/>
  <c r="N205" i="22" s="1"/>
  <c r="I213" i="22"/>
  <c r="O213" i="22" s="1"/>
  <c r="J213" i="22"/>
  <c r="P213" i="22" s="1"/>
  <c r="H213" i="22"/>
  <c r="N213" i="22" s="1"/>
  <c r="I220" i="22"/>
  <c r="O220" i="22" s="1"/>
  <c r="H220" i="22"/>
  <c r="N220" i="22" s="1"/>
  <c r="I228" i="22"/>
  <c r="O228" i="22" s="1"/>
  <c r="H228" i="22"/>
  <c r="J228" i="22"/>
  <c r="P228" i="22" s="1"/>
  <c r="I236" i="22"/>
  <c r="O236" i="22" s="1"/>
  <c r="J236" i="22"/>
  <c r="P236" i="22" s="1"/>
  <c r="I244" i="22"/>
  <c r="O244" i="22" s="1"/>
  <c r="H244" i="22"/>
  <c r="N244" i="22" s="1"/>
  <c r="I252" i="22"/>
  <c r="H252" i="22"/>
  <c r="N252" i="22" s="1"/>
  <c r="I260" i="22"/>
  <c r="O260" i="22" s="1"/>
  <c r="H260" i="22"/>
  <c r="N260" i="22" s="1"/>
  <c r="I268" i="22"/>
  <c r="O268" i="22" s="1"/>
  <c r="H268" i="22"/>
  <c r="N268" i="22" s="1"/>
  <c r="I276" i="22"/>
  <c r="O276" i="22" s="1"/>
  <c r="H276" i="22"/>
  <c r="N276" i="22" s="1"/>
  <c r="I284" i="22"/>
  <c r="O284" i="22" s="1"/>
  <c r="H284" i="22"/>
  <c r="N284" i="22" s="1"/>
  <c r="I292" i="22"/>
  <c r="O292" i="22" s="1"/>
  <c r="H292" i="22"/>
  <c r="N292" i="22" s="1"/>
  <c r="I300" i="22"/>
  <c r="O300" i="22" s="1"/>
  <c r="H300" i="22"/>
  <c r="N300" i="22" s="1"/>
  <c r="H315" i="22"/>
  <c r="N315" i="22" s="1"/>
  <c r="J315" i="22"/>
  <c r="P315" i="22" s="1"/>
  <c r="H323" i="22"/>
  <c r="J323" i="22"/>
  <c r="P323" i="22" s="1"/>
  <c r="H331" i="22"/>
  <c r="N331" i="22" s="1"/>
  <c r="J331" i="22"/>
  <c r="P331" i="22" s="1"/>
  <c r="H339" i="22"/>
  <c r="J339" i="22"/>
  <c r="P339" i="22" s="1"/>
  <c r="H347" i="22"/>
  <c r="N347" i="22" s="1"/>
  <c r="J347" i="22"/>
  <c r="P347" i="22" s="1"/>
  <c r="H362" i="22"/>
  <c r="N362" i="22" s="1"/>
  <c r="J362" i="22"/>
  <c r="P362" i="22" s="1"/>
  <c r="H370" i="22"/>
  <c r="N370" i="22" s="1"/>
  <c r="J370" i="22"/>
  <c r="P370" i="22" s="1"/>
  <c r="J384" i="22"/>
  <c r="P384" i="22" s="1"/>
  <c r="J392" i="22"/>
  <c r="P392" i="22" s="1"/>
  <c r="J406" i="22"/>
  <c r="P406" i="22" s="1"/>
  <c r="J414" i="22"/>
  <c r="J422" i="22"/>
  <c r="P422" i="22" s="1"/>
  <c r="J430" i="22"/>
  <c r="P430" i="22" s="1"/>
  <c r="J436" i="22"/>
  <c r="P436" i="22" s="1"/>
  <c r="J444" i="22"/>
  <c r="P444" i="22" s="1"/>
  <c r="J452" i="22"/>
  <c r="P452" i="22" s="1"/>
  <c r="J460" i="22"/>
  <c r="P460" i="22" s="1"/>
  <c r="H487" i="22"/>
  <c r="S487" i="22" s="1"/>
  <c r="U487" i="22" s="1"/>
  <c r="I452" i="22"/>
  <c r="O452" i="22" s="1"/>
  <c r="I436" i="22"/>
  <c r="O436" i="22" s="1"/>
  <c r="H430" i="22"/>
  <c r="N430" i="22" s="1"/>
  <c r="I420" i="22"/>
  <c r="O420" i="22" s="1"/>
  <c r="H414" i="22"/>
  <c r="N414" i="22" s="1"/>
  <c r="I404" i="22"/>
  <c r="O404" i="22" s="1"/>
  <c r="H398" i="22"/>
  <c r="N398" i="22" s="1"/>
  <c r="I391" i="22"/>
  <c r="O391" i="22" s="1"/>
  <c r="I388" i="22"/>
  <c r="O388" i="22" s="1"/>
  <c r="H382" i="22"/>
  <c r="N382" i="22" s="1"/>
  <c r="I375" i="22"/>
  <c r="O375" i="22" s="1"/>
  <c r="I368" i="22"/>
  <c r="O368" i="22" s="1"/>
  <c r="I341" i="22"/>
  <c r="O341" i="22" s="1"/>
  <c r="I325" i="22"/>
  <c r="O325" i="22" s="1"/>
  <c r="I309" i="22"/>
  <c r="O309" i="22" s="1"/>
  <c r="J284" i="22"/>
  <c r="P284" i="22" s="1"/>
  <c r="J276" i="22"/>
  <c r="P276" i="22" s="1"/>
  <c r="J168" i="22"/>
  <c r="P168" i="22" s="1"/>
  <c r="H130" i="22"/>
  <c r="N130" i="22" s="1"/>
  <c r="H92" i="22"/>
  <c r="N92" i="22" s="1"/>
  <c r="H375" i="22"/>
  <c r="N375" i="22" s="1"/>
  <c r="H258" i="22"/>
  <c r="N258" i="22" s="1"/>
  <c r="H226" i="22"/>
  <c r="N226" i="22" s="1"/>
  <c r="H212" i="22"/>
  <c r="N212" i="22" s="1"/>
  <c r="H183" i="22"/>
  <c r="N183" i="22" s="1"/>
  <c r="J128" i="22"/>
  <c r="P128" i="22" s="1"/>
  <c r="I30" i="22"/>
  <c r="O30" i="22" s="1"/>
  <c r="J30" i="22"/>
  <c r="P30" i="22" s="1"/>
  <c r="H30" i="22"/>
  <c r="N30" i="22" s="1"/>
  <c r="I37" i="22"/>
  <c r="O37" i="22" s="1"/>
  <c r="H37" i="22"/>
  <c r="N37" i="22" s="1"/>
  <c r="J37" i="22"/>
  <c r="P37" i="22" s="1"/>
  <c r="I43" i="22"/>
  <c r="O43" i="22" s="1"/>
  <c r="H43" i="22"/>
  <c r="N43" i="22" s="1"/>
  <c r="J43" i="22"/>
  <c r="I57" i="22"/>
  <c r="O57" i="22" s="1"/>
  <c r="J57" i="22"/>
  <c r="P57" i="22" s="1"/>
  <c r="H57" i="22"/>
  <c r="N57" i="22" s="1"/>
  <c r="I64" i="22"/>
  <c r="O64" i="22" s="1"/>
  <c r="J64" i="22"/>
  <c r="P64" i="22" s="1"/>
  <c r="H64" i="22"/>
  <c r="N64" i="22" s="1"/>
  <c r="I72" i="22"/>
  <c r="O72" i="22" s="1"/>
  <c r="J72" i="22"/>
  <c r="P72" i="22" s="1"/>
  <c r="H72" i="22"/>
  <c r="N72" i="22" s="1"/>
  <c r="I80" i="22"/>
  <c r="O80" i="22" s="1"/>
  <c r="J80" i="22"/>
  <c r="P80" i="22" s="1"/>
  <c r="H80" i="22"/>
  <c r="N80" i="22" s="1"/>
  <c r="I88" i="22"/>
  <c r="O88" i="22" s="1"/>
  <c r="J88" i="22"/>
  <c r="P88" i="22" s="1"/>
  <c r="H88" i="22"/>
  <c r="N88" i="22" s="1"/>
  <c r="I95" i="22"/>
  <c r="O95" i="22" s="1"/>
  <c r="J95" i="22"/>
  <c r="P95" i="22" s="1"/>
  <c r="I102" i="22"/>
  <c r="O102" i="22" s="1"/>
  <c r="J102" i="22"/>
  <c r="P102" i="22" s="1"/>
  <c r="H102" i="22"/>
  <c r="N102" i="22" s="1"/>
  <c r="I110" i="22"/>
  <c r="O110" i="22" s="1"/>
  <c r="J110" i="22"/>
  <c r="P110" i="22" s="1"/>
  <c r="I116" i="22"/>
  <c r="O116" i="22" s="1"/>
  <c r="H116" i="22"/>
  <c r="N116" i="22" s="1"/>
  <c r="J116" i="22"/>
  <c r="P116" i="22" s="1"/>
  <c r="I124" i="22"/>
  <c r="O124" i="22" s="1"/>
  <c r="J124" i="22"/>
  <c r="P124" i="22" s="1"/>
  <c r="H124" i="22"/>
  <c r="N124" i="22" s="1"/>
  <c r="I132" i="22"/>
  <c r="O132" i="22" s="1"/>
  <c r="H132" i="22"/>
  <c r="N132" i="22" s="1"/>
  <c r="J132" i="22"/>
  <c r="P132" i="22" s="1"/>
  <c r="I139" i="22"/>
  <c r="O139" i="22" s="1"/>
  <c r="J139" i="22"/>
  <c r="P139" i="22" s="1"/>
  <c r="H139" i="22"/>
  <c r="N139" i="22" s="1"/>
  <c r="I147" i="22"/>
  <c r="O147" i="22" s="1"/>
  <c r="H147" i="22"/>
  <c r="N147" i="22" s="1"/>
  <c r="I155" i="22"/>
  <c r="O155" i="22" s="1"/>
  <c r="H155" i="22"/>
  <c r="N155" i="22" s="1"/>
  <c r="J155" i="22"/>
  <c r="P155" i="22" s="1"/>
  <c r="I162" i="22"/>
  <c r="O162" i="22" s="1"/>
  <c r="J162" i="22"/>
  <c r="P162" i="22" s="1"/>
  <c r="I170" i="22"/>
  <c r="O170" i="22" s="1"/>
  <c r="J170" i="22"/>
  <c r="P170" i="22" s="1"/>
  <c r="H170" i="22"/>
  <c r="N170" i="22" s="1"/>
  <c r="I178" i="22"/>
  <c r="O178" i="22" s="1"/>
  <c r="J178" i="22"/>
  <c r="P178" i="22" s="1"/>
  <c r="I186" i="22"/>
  <c r="O186" i="22" s="1"/>
  <c r="J186" i="22"/>
  <c r="P186" i="22" s="1"/>
  <c r="H186" i="22"/>
  <c r="N186" i="22" s="1"/>
  <c r="I193" i="22"/>
  <c r="O193" i="22" s="1"/>
  <c r="J193" i="22"/>
  <c r="P193" i="22" s="1"/>
  <c r="H193" i="22"/>
  <c r="N193" i="22" s="1"/>
  <c r="I199" i="22"/>
  <c r="O199" i="22" s="1"/>
  <c r="J199" i="22"/>
  <c r="P199" i="22" s="1"/>
  <c r="I207" i="22"/>
  <c r="O207" i="22" s="1"/>
  <c r="J207" i="22"/>
  <c r="P207" i="22" s="1"/>
  <c r="H207" i="22"/>
  <c r="N207" i="22" s="1"/>
  <c r="I215" i="22"/>
  <c r="O215" i="22" s="1"/>
  <c r="J215" i="22"/>
  <c r="P215" i="22" s="1"/>
  <c r="H215" i="22"/>
  <c r="N215" i="22" s="1"/>
  <c r="I222" i="22"/>
  <c r="J222" i="22"/>
  <c r="P222" i="22" s="1"/>
  <c r="I230" i="22"/>
  <c r="O230" i="22" s="1"/>
  <c r="J230" i="22"/>
  <c r="P230" i="22" s="1"/>
  <c r="H230" i="22"/>
  <c r="N230" i="22" s="1"/>
  <c r="I238" i="22"/>
  <c r="O238" i="22" s="1"/>
  <c r="J238" i="22"/>
  <c r="P238" i="22" s="1"/>
  <c r="H238" i="22"/>
  <c r="N238" i="22" s="1"/>
  <c r="I246" i="22"/>
  <c r="O246" i="22" s="1"/>
  <c r="J246" i="22"/>
  <c r="P246" i="22" s="1"/>
  <c r="I254" i="22"/>
  <c r="O254" i="22" s="1"/>
  <c r="J254" i="22"/>
  <c r="P254" i="22" s="1"/>
  <c r="I262" i="22"/>
  <c r="O262" i="22" s="1"/>
  <c r="J262" i="22"/>
  <c r="P262" i="22" s="1"/>
  <c r="I270" i="22"/>
  <c r="O270" i="22" s="1"/>
  <c r="J270" i="22"/>
  <c r="P270" i="22" s="1"/>
  <c r="I278" i="22"/>
  <c r="O278" i="22" s="1"/>
  <c r="J278" i="22"/>
  <c r="P278" i="22" s="1"/>
  <c r="I286" i="22"/>
  <c r="O286" i="22" s="1"/>
  <c r="J286" i="22"/>
  <c r="P286" i="22" s="1"/>
  <c r="I294" i="22"/>
  <c r="O294" i="22" s="1"/>
  <c r="J294" i="22"/>
  <c r="P294" i="22" s="1"/>
  <c r="I302" i="22"/>
  <c r="O302" i="22" s="1"/>
  <c r="J302" i="22"/>
  <c r="P302" i="22" s="1"/>
  <c r="H309" i="22"/>
  <c r="J309" i="22"/>
  <c r="P309" i="22" s="1"/>
  <c r="H317" i="22"/>
  <c r="N317" i="22" s="1"/>
  <c r="J317" i="22"/>
  <c r="P317" i="22" s="1"/>
  <c r="H325" i="22"/>
  <c r="N325" i="22" s="1"/>
  <c r="J325" i="22"/>
  <c r="H333" i="22"/>
  <c r="N333" i="22" s="1"/>
  <c r="J333" i="22"/>
  <c r="P333" i="22" s="1"/>
  <c r="H341" i="22"/>
  <c r="J341" i="22"/>
  <c r="P341" i="22" s="1"/>
  <c r="H349" i="22"/>
  <c r="N349" i="22" s="1"/>
  <c r="J349" i="22"/>
  <c r="P349" i="22" s="1"/>
  <c r="H356" i="22"/>
  <c r="J356" i="22"/>
  <c r="P356" i="22" s="1"/>
  <c r="H364" i="22"/>
  <c r="N364" i="22" s="1"/>
  <c r="J364" i="22"/>
  <c r="P364" i="22" s="1"/>
  <c r="J386" i="22"/>
  <c r="P386" i="22" s="1"/>
  <c r="J400" i="22"/>
  <c r="P400" i="22" s="1"/>
  <c r="J408" i="22"/>
  <c r="J416" i="22"/>
  <c r="P416" i="22" s="1"/>
  <c r="J424" i="22"/>
  <c r="P424" i="22" s="1"/>
  <c r="J432" i="22"/>
  <c r="P432" i="22" s="1"/>
  <c r="J438" i="22"/>
  <c r="J446" i="22"/>
  <c r="P446" i="22" s="1"/>
  <c r="J454" i="22"/>
  <c r="P454" i="22" s="1"/>
  <c r="J462" i="22"/>
  <c r="P462" i="22" s="1"/>
  <c r="H458" i="22"/>
  <c r="N458" i="22" s="1"/>
  <c r="H442" i="22"/>
  <c r="N442" i="22" s="1"/>
  <c r="I432" i="22"/>
  <c r="H429" i="22"/>
  <c r="N429" i="22" s="1"/>
  <c r="I416" i="22"/>
  <c r="O416" i="22" s="1"/>
  <c r="H413" i="22"/>
  <c r="N413" i="22" s="1"/>
  <c r="I400" i="22"/>
  <c r="O400" i="22" s="1"/>
  <c r="H397" i="22"/>
  <c r="N397" i="22" s="1"/>
  <c r="I361" i="22"/>
  <c r="O361" i="22" s="1"/>
  <c r="I356" i="22"/>
  <c r="O356" i="22" s="1"/>
  <c r="I345" i="22"/>
  <c r="O345" i="22" s="1"/>
  <c r="I329" i="22"/>
  <c r="O329" i="22" s="1"/>
  <c r="I313" i="22"/>
  <c r="O313" i="22" s="1"/>
  <c r="H274" i="22"/>
  <c r="N274" i="22" s="1"/>
  <c r="J248" i="22"/>
  <c r="P248" i="22" s="1"/>
  <c r="J196" i="22"/>
  <c r="P196" i="22" s="1"/>
  <c r="H162" i="22"/>
  <c r="J144" i="22"/>
  <c r="P144" i="22" s="1"/>
  <c r="J108" i="22"/>
  <c r="P108" i="22" s="1"/>
  <c r="H66" i="22"/>
  <c r="N66" i="22" s="1"/>
  <c r="H20" i="22"/>
  <c r="N20" i="22" s="1"/>
  <c r="J19" i="22"/>
  <c r="P19" i="22" s="1"/>
  <c r="I19" i="22"/>
  <c r="O19" i="22" s="1"/>
  <c r="H19" i="22"/>
  <c r="N19" i="22" s="1"/>
  <c r="G6" i="22"/>
  <c r="H6" i="22" s="1"/>
  <c r="S424" i="22" l="1"/>
  <c r="U424" i="22" s="1"/>
  <c r="S309" i="22"/>
  <c r="U309" i="22" s="1"/>
  <c r="S412" i="22"/>
  <c r="U412" i="22" s="1"/>
  <c r="K459" i="22"/>
  <c r="K483" i="22"/>
  <c r="K419" i="22"/>
  <c r="K239" i="22"/>
  <c r="S291" i="22"/>
  <c r="U291" i="22" s="1"/>
  <c r="K448" i="22"/>
  <c r="S323" i="22"/>
  <c r="U323" i="22" s="1"/>
  <c r="K398" i="22"/>
  <c r="S341" i="22"/>
  <c r="U341" i="22" s="1"/>
  <c r="S35" i="22"/>
  <c r="U35" i="22" s="1"/>
  <c r="K485" i="22"/>
  <c r="S467" i="22"/>
  <c r="U467" i="22" s="1"/>
  <c r="K255" i="22"/>
  <c r="S395" i="22"/>
  <c r="U395" i="22" s="1"/>
  <c r="K495" i="22"/>
  <c r="K112" i="22"/>
  <c r="K311" i="22"/>
  <c r="S315" i="22"/>
  <c r="U315" i="22" s="1"/>
  <c r="S219" i="22"/>
  <c r="U219" i="22" s="1"/>
  <c r="S67" i="22"/>
  <c r="U67" i="22" s="1"/>
  <c r="S251" i="22"/>
  <c r="U251" i="22" s="1"/>
  <c r="S339" i="22"/>
  <c r="U339" i="22" s="1"/>
  <c r="S379" i="22"/>
  <c r="U379" i="22" s="1"/>
  <c r="K518" i="22"/>
  <c r="K505" i="22"/>
  <c r="S446" i="22"/>
  <c r="U446" i="22" s="1"/>
  <c r="S432" i="22"/>
  <c r="U432" i="22" s="1"/>
  <c r="S426" i="22"/>
  <c r="U426" i="22" s="1"/>
  <c r="S468" i="22"/>
  <c r="U468" i="22" s="1"/>
  <c r="S374" i="22"/>
  <c r="U374" i="22" s="1"/>
  <c r="S435" i="22"/>
  <c r="U435" i="22" s="1"/>
  <c r="S185" i="22"/>
  <c r="U185" i="22" s="1"/>
  <c r="S135" i="22"/>
  <c r="U135" i="22" s="1"/>
  <c r="S252" i="22"/>
  <c r="U252" i="22" s="1"/>
  <c r="K451" i="22"/>
  <c r="S371" i="22"/>
  <c r="U371" i="22" s="1"/>
  <c r="S443" i="22"/>
  <c r="U443" i="22" s="1"/>
  <c r="S275" i="22"/>
  <c r="U275" i="22" s="1"/>
  <c r="S235" i="22"/>
  <c r="U235" i="22" s="1"/>
  <c r="S106" i="22"/>
  <c r="U106" i="22" s="1"/>
  <c r="S451" i="22"/>
  <c r="U451" i="22" s="1"/>
  <c r="S447" i="22"/>
  <c r="U447" i="22" s="1"/>
  <c r="S41" i="22"/>
  <c r="U41" i="22" s="1"/>
  <c r="S484" i="22"/>
  <c r="U484" i="22" s="1"/>
  <c r="S367" i="22"/>
  <c r="U367" i="22" s="1"/>
  <c r="S239" i="22"/>
  <c r="U239" i="22" s="1"/>
  <c r="S223" i="22"/>
  <c r="U223" i="22" s="1"/>
  <c r="S146" i="22"/>
  <c r="U146" i="22" s="1"/>
  <c r="S507" i="22"/>
  <c r="U507" i="22" s="1"/>
  <c r="K395" i="22"/>
  <c r="S459" i="22"/>
  <c r="U459" i="22" s="1"/>
  <c r="S283" i="22"/>
  <c r="U283" i="22" s="1"/>
  <c r="S91" i="22"/>
  <c r="U91" i="22" s="1"/>
  <c r="S267" i="22"/>
  <c r="U267" i="22" s="1"/>
  <c r="S107" i="22"/>
  <c r="U107" i="22" s="1"/>
  <c r="S155" i="22"/>
  <c r="U155" i="22" s="1"/>
  <c r="S307" i="22"/>
  <c r="U307" i="22" s="1"/>
  <c r="S187" i="22"/>
  <c r="U187" i="22" s="1"/>
  <c r="S362" i="22"/>
  <c r="U362" i="22" s="1"/>
  <c r="S330" i="22"/>
  <c r="U330" i="22" s="1"/>
  <c r="S99" i="22"/>
  <c r="U99" i="22" s="1"/>
  <c r="S27" i="22"/>
  <c r="U27" i="22" s="1"/>
  <c r="S211" i="22"/>
  <c r="U211" i="22" s="1"/>
  <c r="S195" i="22"/>
  <c r="U195" i="22" s="1"/>
  <c r="S131" i="22"/>
  <c r="U131" i="22" s="1"/>
  <c r="S360" i="22"/>
  <c r="S93" i="22"/>
  <c r="S186" i="22"/>
  <c r="U186" i="22" s="1"/>
  <c r="V186" i="22" s="1"/>
  <c r="S353" i="22"/>
  <c r="U353" i="22" s="1"/>
  <c r="S207" i="22"/>
  <c r="S147" i="22"/>
  <c r="U147" i="22" s="1"/>
  <c r="S43" i="22"/>
  <c r="U43" i="22" s="1"/>
  <c r="S115" i="22"/>
  <c r="U115" i="22" s="1"/>
  <c r="S403" i="22"/>
  <c r="U403" i="22" s="1"/>
  <c r="S83" i="22"/>
  <c r="U83" i="22" s="1"/>
  <c r="S209" i="22"/>
  <c r="S105" i="22"/>
  <c r="S313" i="22"/>
  <c r="U313" i="22" s="1"/>
  <c r="S108" i="22"/>
  <c r="U108" i="22" s="1"/>
  <c r="S278" i="22"/>
  <c r="U278" i="22" s="1"/>
  <c r="S80" i="22"/>
  <c r="U80" i="22" s="1"/>
  <c r="S64" i="22"/>
  <c r="U64" i="22" s="1"/>
  <c r="S276" i="22"/>
  <c r="U276" i="22" s="1"/>
  <c r="S434" i="22"/>
  <c r="U434" i="22" s="1"/>
  <c r="S234" i="22"/>
  <c r="U234" i="22" s="1"/>
  <c r="S51" i="22"/>
  <c r="U51" i="22" s="1"/>
  <c r="S87" i="22"/>
  <c r="U87" i="22" s="1"/>
  <c r="S123" i="22"/>
  <c r="U123" i="22" s="1"/>
  <c r="S393" i="22"/>
  <c r="U393" i="22" s="1"/>
  <c r="S240" i="22"/>
  <c r="S340" i="22"/>
  <c r="S328" i="22"/>
  <c r="U328" i="22" s="1"/>
  <c r="S259" i="22"/>
  <c r="U259" i="22" s="1"/>
  <c r="S203" i="22"/>
  <c r="U203" i="22" s="1"/>
  <c r="S422" i="22"/>
  <c r="S420" i="22"/>
  <c r="S179" i="22"/>
  <c r="U179" i="22" s="1"/>
  <c r="S59" i="22"/>
  <c r="U59" i="22" s="1"/>
  <c r="S102" i="22"/>
  <c r="S516" i="22"/>
  <c r="S26" i="22"/>
  <c r="S139" i="22"/>
  <c r="U139" i="22" s="1"/>
  <c r="S325" i="22"/>
  <c r="U325" i="22" s="1"/>
  <c r="S38" i="22"/>
  <c r="S284" i="22"/>
  <c r="S415" i="22"/>
  <c r="U415" i="22" s="1"/>
  <c r="V415" i="22" s="1"/>
  <c r="S184" i="22"/>
  <c r="S243" i="22"/>
  <c r="U243" i="22" s="1"/>
  <c r="V243" i="22" s="1"/>
  <c r="S452" i="22"/>
  <c r="U452" i="22" s="1"/>
  <c r="S164" i="22"/>
  <c r="U164" i="22" s="1"/>
  <c r="S250" i="22"/>
  <c r="S215" i="22"/>
  <c r="S138" i="22"/>
  <c r="U138" i="22" s="1"/>
  <c r="S175" i="22"/>
  <c r="S347" i="22"/>
  <c r="U347" i="22" s="1"/>
  <c r="N465" i="22"/>
  <c r="Q465" i="22" s="1"/>
  <c r="S465" i="22"/>
  <c r="U465" i="22" s="1"/>
  <c r="S163" i="22"/>
  <c r="U163" i="22" s="1"/>
  <c r="Q453" i="22"/>
  <c r="S453" i="22"/>
  <c r="S75" i="22"/>
  <c r="U75" i="22" s="1"/>
  <c r="N496" i="22"/>
  <c r="S496" i="22"/>
  <c r="U496" i="22" s="1"/>
  <c r="Q413" i="22"/>
  <c r="S413" i="22"/>
  <c r="U413" i="22" s="1"/>
  <c r="S483" i="22"/>
  <c r="U483" i="22" s="1"/>
  <c r="S317" i="22"/>
  <c r="U317" i="22" s="1"/>
  <c r="S479" i="22"/>
  <c r="U479" i="22" s="1"/>
  <c r="S296" i="22"/>
  <c r="U296" i="22" s="1"/>
  <c r="S161" i="22"/>
  <c r="U161" i="22" s="1"/>
  <c r="S377" i="22"/>
  <c r="S494" i="22"/>
  <c r="S430" i="22"/>
  <c r="U430" i="22" s="1"/>
  <c r="S366" i="22"/>
  <c r="U366" i="22" s="1"/>
  <c r="S302" i="22"/>
  <c r="S238" i="22"/>
  <c r="U238" i="22" s="1"/>
  <c r="S174" i="22"/>
  <c r="S110" i="22"/>
  <c r="U110" i="22" s="1"/>
  <c r="S46" i="22"/>
  <c r="U46" i="22" s="1"/>
  <c r="S48" i="22"/>
  <c r="S293" i="22"/>
  <c r="U293" i="22" s="1"/>
  <c r="S229" i="22"/>
  <c r="U229" i="22" s="1"/>
  <c r="S165" i="22"/>
  <c r="S101" i="22"/>
  <c r="U101" i="22" s="1"/>
  <c r="S45" i="22"/>
  <c r="U45" i="22" s="1"/>
  <c r="S320" i="22"/>
  <c r="S24" i="22"/>
  <c r="S388" i="22"/>
  <c r="U388" i="22" s="1"/>
  <c r="S348" i="22"/>
  <c r="U348" i="22" s="1"/>
  <c r="S292" i="22"/>
  <c r="U292" i="22" s="1"/>
  <c r="S220" i="22"/>
  <c r="U220" i="22" s="1"/>
  <c r="S172" i="22"/>
  <c r="U172" i="22" s="1"/>
  <c r="S116" i="22"/>
  <c r="S60" i="22"/>
  <c r="S336" i="22"/>
  <c r="U336" i="22" s="1"/>
  <c r="S474" i="22"/>
  <c r="U474" i="22" s="1"/>
  <c r="S442" i="22"/>
  <c r="S410" i="22"/>
  <c r="U410" i="22" s="1"/>
  <c r="S370" i="22"/>
  <c r="S338" i="22"/>
  <c r="U338" i="22" s="1"/>
  <c r="S306" i="22"/>
  <c r="S258" i="22"/>
  <c r="S194" i="22"/>
  <c r="U194" i="22" s="1"/>
  <c r="S98" i="22"/>
  <c r="U98" i="22" s="1"/>
  <c r="S34" i="22"/>
  <c r="S385" i="22"/>
  <c r="S265" i="22"/>
  <c r="S193" i="22"/>
  <c r="U193" i="22" s="1"/>
  <c r="S113" i="22"/>
  <c r="S49" i="22"/>
  <c r="S144" i="22"/>
  <c r="S423" i="22"/>
  <c r="U423" i="22" s="1"/>
  <c r="S327" i="22"/>
  <c r="U327" i="22" s="1"/>
  <c r="S287" i="22"/>
  <c r="U287" i="22" s="1"/>
  <c r="S183" i="22"/>
  <c r="S79" i="22"/>
  <c r="U79" i="22" s="1"/>
  <c r="S272" i="22"/>
  <c r="Q512" i="22"/>
  <c r="S512" i="22"/>
  <c r="U512" i="22" s="1"/>
  <c r="S358" i="22"/>
  <c r="U358" i="22" s="1"/>
  <c r="S166" i="22"/>
  <c r="U166" i="22" s="1"/>
  <c r="S157" i="22"/>
  <c r="U157" i="22" s="1"/>
  <c r="K410" i="22"/>
  <c r="Q421" i="22"/>
  <c r="S421" i="22"/>
  <c r="U421" i="22" s="1"/>
  <c r="S509" i="22"/>
  <c r="U509" i="22" s="1"/>
  <c r="S489" i="22"/>
  <c r="U489" i="22" s="1"/>
  <c r="S497" i="22"/>
  <c r="U497" i="22" s="1"/>
  <c r="S513" i="22"/>
  <c r="U513" i="22" s="1"/>
  <c r="S333" i="22"/>
  <c r="S391" i="22"/>
  <c r="S495" i="22"/>
  <c r="S376" i="22"/>
  <c r="S440" i="22"/>
  <c r="U440" i="22" s="1"/>
  <c r="S281" i="22"/>
  <c r="S409" i="22"/>
  <c r="S478" i="22"/>
  <c r="S414" i="22"/>
  <c r="U414" i="22" s="1"/>
  <c r="S350" i="22"/>
  <c r="U350" i="22" s="1"/>
  <c r="S286" i="22"/>
  <c r="U286" i="22" s="1"/>
  <c r="S222" i="22"/>
  <c r="U222" i="22" s="1"/>
  <c r="S158" i="22"/>
  <c r="U158" i="22" s="1"/>
  <c r="S94" i="22"/>
  <c r="S30" i="22"/>
  <c r="U30" i="22" s="1"/>
  <c r="S277" i="22"/>
  <c r="S213" i="22"/>
  <c r="U213" i="22" s="1"/>
  <c r="S149" i="22"/>
  <c r="S85" i="22"/>
  <c r="S37" i="22"/>
  <c r="S380" i="22"/>
  <c r="S332" i="22"/>
  <c r="S212" i="22"/>
  <c r="U212" i="22" s="1"/>
  <c r="S100" i="22"/>
  <c r="U100" i="22" s="1"/>
  <c r="S44" i="22"/>
  <c r="U44" i="22" s="1"/>
  <c r="S232" i="22"/>
  <c r="U232" i="22" s="1"/>
  <c r="S498" i="22"/>
  <c r="U498" i="22" s="1"/>
  <c r="S466" i="22"/>
  <c r="U466" i="22" s="1"/>
  <c r="S402" i="22"/>
  <c r="S298" i="22"/>
  <c r="S242" i="22"/>
  <c r="U242" i="22" s="1"/>
  <c r="S178" i="22"/>
  <c r="U178" i="22" s="1"/>
  <c r="S130" i="22"/>
  <c r="S82" i="22"/>
  <c r="U82" i="22" s="1"/>
  <c r="S337" i="22"/>
  <c r="S249" i="22"/>
  <c r="U249" i="22" s="1"/>
  <c r="S177" i="22"/>
  <c r="U177" i="22" s="1"/>
  <c r="S97" i="22"/>
  <c r="S40" i="22"/>
  <c r="U40" i="22" s="1"/>
  <c r="S407" i="22"/>
  <c r="S351" i="22"/>
  <c r="S319" i="22"/>
  <c r="S271" i="22"/>
  <c r="U271" i="22" s="1"/>
  <c r="S119" i="22"/>
  <c r="S63" i="22"/>
  <c r="S120" i="22"/>
  <c r="U120" i="22" s="1"/>
  <c r="S230" i="22"/>
  <c r="U230" i="22" s="1"/>
  <c r="S285" i="22"/>
  <c r="U285" i="22" s="1"/>
  <c r="S88" i="22"/>
  <c r="U88" i="22" s="1"/>
  <c r="S279" i="22"/>
  <c r="K458" i="22"/>
  <c r="K333" i="22"/>
  <c r="Q517" i="22"/>
  <c r="S517" i="22"/>
  <c r="U517" i="22" s="1"/>
  <c r="N449" i="22"/>
  <c r="Q449" i="22" s="1"/>
  <c r="S449" i="22"/>
  <c r="U449" i="22" s="1"/>
  <c r="N441" i="22"/>
  <c r="S441" i="22"/>
  <c r="U441" i="22" s="1"/>
  <c r="Q433" i="22"/>
  <c r="S433" i="22"/>
  <c r="U433" i="22" s="1"/>
  <c r="S411" i="22"/>
  <c r="U411" i="22" s="1"/>
  <c r="N425" i="22"/>
  <c r="Q425" i="22" s="1"/>
  <c r="S425" i="22"/>
  <c r="U425" i="22" s="1"/>
  <c r="S363" i="22"/>
  <c r="U363" i="22" s="1"/>
  <c r="S501" i="22"/>
  <c r="U501" i="22" s="1"/>
  <c r="S439" i="22"/>
  <c r="U439" i="22" s="1"/>
  <c r="S503" i="22"/>
  <c r="U503" i="22" s="1"/>
  <c r="S384" i="22"/>
  <c r="S448" i="22"/>
  <c r="U448" i="22" s="1"/>
  <c r="S506" i="22"/>
  <c r="U506" i="22" s="1"/>
  <c r="S470" i="22"/>
  <c r="S406" i="22"/>
  <c r="S342" i="22"/>
  <c r="U342" i="22" s="1"/>
  <c r="S214" i="22"/>
  <c r="S150" i="22"/>
  <c r="S86" i="22"/>
  <c r="U86" i="22" s="1"/>
  <c r="S22" i="22"/>
  <c r="S389" i="22"/>
  <c r="U389" i="22" s="1"/>
  <c r="S269" i="22"/>
  <c r="U269" i="22" s="1"/>
  <c r="S205" i="22"/>
  <c r="S141" i="22"/>
  <c r="S77" i="22"/>
  <c r="S29" i="22"/>
  <c r="U29" i="22" s="1"/>
  <c r="S224" i="22"/>
  <c r="U224" i="22" s="1"/>
  <c r="S508" i="22"/>
  <c r="S476" i="22"/>
  <c r="U476" i="22" s="1"/>
  <c r="S444" i="22"/>
  <c r="U444" i="22" s="1"/>
  <c r="V444" i="22" s="1"/>
  <c r="S324" i="22"/>
  <c r="S244" i="22"/>
  <c r="U244" i="22" s="1"/>
  <c r="S204" i="22"/>
  <c r="T204" i="22" s="1"/>
  <c r="S156" i="22"/>
  <c r="S92" i="22"/>
  <c r="S36" i="22"/>
  <c r="U36" i="22" s="1"/>
  <c r="S290" i="22"/>
  <c r="U290" i="22" s="1"/>
  <c r="S122" i="22"/>
  <c r="U122" i="22" s="1"/>
  <c r="S74" i="22"/>
  <c r="S248" i="22"/>
  <c r="S321" i="22"/>
  <c r="S241" i="22"/>
  <c r="U241" i="22" s="1"/>
  <c r="S169" i="22"/>
  <c r="S89" i="22"/>
  <c r="U89" i="22" s="1"/>
  <c r="S33" i="22"/>
  <c r="U33" i="22" s="1"/>
  <c r="S399" i="22"/>
  <c r="S263" i="22"/>
  <c r="U263" i="22" s="1"/>
  <c r="S167" i="22"/>
  <c r="S111" i="22"/>
  <c r="S55" i="22"/>
  <c r="U55" i="22" s="1"/>
  <c r="S72" i="22"/>
  <c r="U72" i="22" s="1"/>
  <c r="N469" i="22"/>
  <c r="Q469" i="22" s="1"/>
  <c r="S469" i="22"/>
  <c r="U469" i="22" s="1"/>
  <c r="S171" i="22"/>
  <c r="U171" i="22" s="1"/>
  <c r="S427" i="22"/>
  <c r="U427" i="22" s="1"/>
  <c r="Q457" i="22"/>
  <c r="S457" i="22"/>
  <c r="U457" i="22" s="1"/>
  <c r="S475" i="22"/>
  <c r="U475" i="22" s="1"/>
  <c r="S349" i="22"/>
  <c r="U349" i="22" s="1"/>
  <c r="S511" i="22"/>
  <c r="S256" i="22"/>
  <c r="U256" i="22" s="1"/>
  <c r="S392" i="22"/>
  <c r="S456" i="22"/>
  <c r="S329" i="22"/>
  <c r="S514" i="22"/>
  <c r="S462" i="22"/>
  <c r="S398" i="22"/>
  <c r="S334" i="22"/>
  <c r="U334" i="22" s="1"/>
  <c r="S270" i="22"/>
  <c r="U270" i="22" s="1"/>
  <c r="S206" i="22"/>
  <c r="S142" i="22"/>
  <c r="S78" i="22"/>
  <c r="S312" i="22"/>
  <c r="S381" i="22"/>
  <c r="S261" i="22"/>
  <c r="S197" i="22"/>
  <c r="U197" i="22" s="1"/>
  <c r="S133" i="22"/>
  <c r="U133" i="22" s="1"/>
  <c r="S69" i="22"/>
  <c r="S21" i="22"/>
  <c r="S160" i="22"/>
  <c r="U160" i="22" s="1"/>
  <c r="S372" i="22"/>
  <c r="U372" i="22" s="1"/>
  <c r="S316" i="22"/>
  <c r="U316" i="22" s="1"/>
  <c r="S148" i="22"/>
  <c r="U148" i="22" s="1"/>
  <c r="S84" i="22"/>
  <c r="S28" i="22"/>
  <c r="U28" i="22" s="1"/>
  <c r="S216" i="22"/>
  <c r="U216" i="22" s="1"/>
  <c r="S192" i="22"/>
  <c r="U192" i="22" s="1"/>
  <c r="S490" i="22"/>
  <c r="S458" i="22"/>
  <c r="U458" i="22" s="1"/>
  <c r="V458" i="22" s="1"/>
  <c r="S394" i="22"/>
  <c r="U394" i="22" s="1"/>
  <c r="S354" i="22"/>
  <c r="U354" i="22" s="1"/>
  <c r="S322" i="22"/>
  <c r="S226" i="22"/>
  <c r="U226" i="22" s="1"/>
  <c r="S170" i="22"/>
  <c r="U170" i="22" s="1"/>
  <c r="S66" i="22"/>
  <c r="U66" i="22" s="1"/>
  <c r="S305" i="22"/>
  <c r="U305" i="22" s="1"/>
  <c r="S233" i="22"/>
  <c r="U233" i="22" s="1"/>
  <c r="S153" i="22"/>
  <c r="S81" i="22"/>
  <c r="S25" i="22"/>
  <c r="U25" i="22" s="1"/>
  <c r="S383" i="22"/>
  <c r="U383" i="22" s="1"/>
  <c r="S343" i="22"/>
  <c r="S311" i="22"/>
  <c r="S255" i="22"/>
  <c r="U255" i="22" s="1"/>
  <c r="S199" i="22"/>
  <c r="U199" i="22" s="1"/>
  <c r="S159" i="22"/>
  <c r="S103" i="22"/>
  <c r="S47" i="22"/>
  <c r="S32" i="22"/>
  <c r="U32" i="22" s="1"/>
  <c r="S486" i="22"/>
  <c r="U486" i="22" s="1"/>
  <c r="S71" i="22"/>
  <c r="U71" i="22" s="1"/>
  <c r="S227" i="22"/>
  <c r="U227" i="22" s="1"/>
  <c r="S299" i="22"/>
  <c r="U299" i="22" s="1"/>
  <c r="N461" i="22"/>
  <c r="Q461" i="22" s="1"/>
  <c r="S461" i="22"/>
  <c r="U461" i="22" s="1"/>
  <c r="S437" i="22"/>
  <c r="U437" i="22" s="1"/>
  <c r="S504" i="22"/>
  <c r="U504" i="22" s="1"/>
  <c r="Q485" i="22"/>
  <c r="S485" i="22"/>
  <c r="U485" i="22" s="1"/>
  <c r="S491" i="22"/>
  <c r="U491" i="22" s="1"/>
  <c r="S373" i="22"/>
  <c r="S455" i="22"/>
  <c r="S264" i="22"/>
  <c r="U264" i="22" s="1"/>
  <c r="S400" i="22"/>
  <c r="S464" i="22"/>
  <c r="S345" i="22"/>
  <c r="S518" i="22"/>
  <c r="S454" i="22"/>
  <c r="U454" i="22" s="1"/>
  <c r="S390" i="22"/>
  <c r="S326" i="22"/>
  <c r="S262" i="22"/>
  <c r="U262" i="22" s="1"/>
  <c r="S198" i="22"/>
  <c r="S134" i="22"/>
  <c r="S70" i="22"/>
  <c r="U70" i="22" s="1"/>
  <c r="S200" i="22"/>
  <c r="S365" i="22"/>
  <c r="U365" i="22" s="1"/>
  <c r="S253" i="22"/>
  <c r="S189" i="22"/>
  <c r="U189" i="22" s="1"/>
  <c r="S125" i="22"/>
  <c r="U125" i="22" s="1"/>
  <c r="S61" i="22"/>
  <c r="S472" i="22"/>
  <c r="S128" i="22"/>
  <c r="S500" i="22"/>
  <c r="S436" i="22"/>
  <c r="S404" i="22"/>
  <c r="S364" i="22"/>
  <c r="U364" i="22" s="1"/>
  <c r="S308" i="22"/>
  <c r="U308" i="22" s="1"/>
  <c r="S268" i="22"/>
  <c r="U268" i="22" s="1"/>
  <c r="S236" i="22"/>
  <c r="U236" i="22" s="1"/>
  <c r="S196" i="22"/>
  <c r="U196" i="22" s="1"/>
  <c r="V196" i="22" s="1"/>
  <c r="S140" i="22"/>
  <c r="U140" i="22" s="1"/>
  <c r="S20" i="22"/>
  <c r="U20" i="22" s="1"/>
  <c r="S168" i="22"/>
  <c r="U168" i="22" s="1"/>
  <c r="S386" i="22"/>
  <c r="U386" i="22" s="1"/>
  <c r="S282" i="22"/>
  <c r="U282" i="22" s="1"/>
  <c r="S218" i="22"/>
  <c r="S114" i="22"/>
  <c r="S58" i="22"/>
  <c r="S176" i="22"/>
  <c r="S297" i="22"/>
  <c r="U297" i="22" s="1"/>
  <c r="S225" i="22"/>
  <c r="U225" i="22" s="1"/>
  <c r="S145" i="22"/>
  <c r="S73" i="22"/>
  <c r="S247" i="22"/>
  <c r="U247" i="22" s="1"/>
  <c r="S151" i="22"/>
  <c r="U151" i="22" s="1"/>
  <c r="S95" i="22"/>
  <c r="S39" i="22"/>
  <c r="U39" i="22" s="1"/>
  <c r="V39" i="22" s="1"/>
  <c r="Q445" i="22"/>
  <c r="S445" i="22"/>
  <c r="U445" i="22" s="1"/>
  <c r="S294" i="22"/>
  <c r="S359" i="22"/>
  <c r="U359" i="22" s="1"/>
  <c r="S127" i="22"/>
  <c r="U127" i="22" s="1"/>
  <c r="S331" i="22"/>
  <c r="U331" i="22" s="1"/>
  <c r="S515" i="22"/>
  <c r="U515" i="22" s="1"/>
  <c r="S419" i="22"/>
  <c r="U419" i="22" s="1"/>
  <c r="S355" i="22"/>
  <c r="U355" i="22" s="1"/>
  <c r="S499" i="22"/>
  <c r="U499" i="22" s="1"/>
  <c r="Q473" i="22"/>
  <c r="S473" i="22"/>
  <c r="U473" i="22" s="1"/>
  <c r="Q493" i="22"/>
  <c r="S493" i="22"/>
  <c r="U493" i="22" s="1"/>
  <c r="S397" i="22"/>
  <c r="U397" i="22" s="1"/>
  <c r="S463" i="22"/>
  <c r="S280" i="22"/>
  <c r="S408" i="22"/>
  <c r="S480" i="22"/>
  <c r="S361" i="22"/>
  <c r="U361" i="22" s="1"/>
  <c r="S510" i="22"/>
  <c r="S382" i="22"/>
  <c r="U382" i="22" s="1"/>
  <c r="S318" i="22"/>
  <c r="S254" i="22"/>
  <c r="S190" i="22"/>
  <c r="S126" i="22"/>
  <c r="S62" i="22"/>
  <c r="U62" i="22" s="1"/>
  <c r="S152" i="22"/>
  <c r="U152" i="22" s="1"/>
  <c r="S357" i="22"/>
  <c r="S245" i="22"/>
  <c r="S181" i="22"/>
  <c r="S117" i="22"/>
  <c r="U117" i="22" s="1"/>
  <c r="S368" i="22"/>
  <c r="U368" i="22" s="1"/>
  <c r="S96" i="22"/>
  <c r="U96" i="22" s="1"/>
  <c r="S300" i="22"/>
  <c r="S188" i="22"/>
  <c r="U188" i="22" s="1"/>
  <c r="S132" i="22"/>
  <c r="S76" i="22"/>
  <c r="U76" i="22" s="1"/>
  <c r="S488" i="22"/>
  <c r="U488" i="22" s="1"/>
  <c r="S136" i="22"/>
  <c r="U136" i="22" s="1"/>
  <c r="S482" i="22"/>
  <c r="U482" i="22" s="1"/>
  <c r="S450" i="22"/>
  <c r="S418" i="22"/>
  <c r="S346" i="22"/>
  <c r="U346" i="22" s="1"/>
  <c r="S314" i="22"/>
  <c r="U314" i="22" s="1"/>
  <c r="S274" i="22"/>
  <c r="S210" i="22"/>
  <c r="S162" i="22"/>
  <c r="U162" i="22" s="1"/>
  <c r="S50" i="22"/>
  <c r="U50" i="22" s="1"/>
  <c r="S289" i="22"/>
  <c r="U289" i="22" s="1"/>
  <c r="S217" i="22"/>
  <c r="U217" i="22" s="1"/>
  <c r="S129" i="22"/>
  <c r="U129" i="22" s="1"/>
  <c r="S65" i="22"/>
  <c r="S304" i="22"/>
  <c r="S375" i="22"/>
  <c r="U375" i="22" s="1"/>
  <c r="S335" i="22"/>
  <c r="S303" i="22"/>
  <c r="S191" i="22"/>
  <c r="S143" i="22"/>
  <c r="S31" i="22"/>
  <c r="U31" i="22" s="1"/>
  <c r="S481" i="22"/>
  <c r="U481" i="22" s="1"/>
  <c r="S221" i="22"/>
  <c r="U221" i="22" s="1"/>
  <c r="S52" i="22"/>
  <c r="U52" i="22" s="1"/>
  <c r="S90" i="22"/>
  <c r="S257" i="22"/>
  <c r="Q417" i="22"/>
  <c r="S417" i="22"/>
  <c r="U417" i="22" s="1"/>
  <c r="S387" i="22"/>
  <c r="U387" i="22" s="1"/>
  <c r="Q477" i="22"/>
  <c r="S477" i="22"/>
  <c r="U477" i="22" s="1"/>
  <c r="Q505" i="22"/>
  <c r="S505" i="22"/>
  <c r="U505" i="22" s="1"/>
  <c r="S429" i="22"/>
  <c r="U429" i="22" s="1"/>
  <c r="S405" i="22"/>
  <c r="U405" i="22" s="1"/>
  <c r="S471" i="22"/>
  <c r="S288" i="22"/>
  <c r="S416" i="22"/>
  <c r="U416" i="22" s="1"/>
  <c r="S137" i="22"/>
  <c r="S369" i="22"/>
  <c r="S502" i="22"/>
  <c r="S438" i="22"/>
  <c r="S310" i="22"/>
  <c r="U310" i="22" s="1"/>
  <c r="S246" i="22"/>
  <c r="U246" i="22" s="1"/>
  <c r="S182" i="22"/>
  <c r="S118" i="22"/>
  <c r="U118" i="22" s="1"/>
  <c r="S54" i="22"/>
  <c r="S104" i="22"/>
  <c r="S301" i="22"/>
  <c r="U301" i="22" s="1"/>
  <c r="S237" i="22"/>
  <c r="U237" i="22" s="1"/>
  <c r="S173" i="22"/>
  <c r="U173" i="22" s="1"/>
  <c r="S109" i="22"/>
  <c r="U109" i="22" s="1"/>
  <c r="S53" i="22"/>
  <c r="S344" i="22"/>
  <c r="S56" i="22"/>
  <c r="T56" i="22" s="1"/>
  <c r="S492" i="22"/>
  <c r="U492" i="22" s="1"/>
  <c r="S460" i="22"/>
  <c r="U460" i="22" s="1"/>
  <c r="S428" i="22"/>
  <c r="U428" i="22" s="1"/>
  <c r="S396" i="22"/>
  <c r="U396" i="22" s="1"/>
  <c r="S356" i="22"/>
  <c r="U356" i="22" s="1"/>
  <c r="S260" i="22"/>
  <c r="S228" i="22"/>
  <c r="U228" i="22" s="1"/>
  <c r="S180" i="22"/>
  <c r="S124" i="22"/>
  <c r="U124" i="22" s="1"/>
  <c r="S68" i="22"/>
  <c r="S352" i="22"/>
  <c r="U352" i="22" s="1"/>
  <c r="S112" i="22"/>
  <c r="U112" i="22" s="1"/>
  <c r="S378" i="22"/>
  <c r="S266" i="22"/>
  <c r="U266" i="22" s="1"/>
  <c r="S202" i="22"/>
  <c r="U202" i="22" s="1"/>
  <c r="S154" i="22"/>
  <c r="U154" i="22" s="1"/>
  <c r="S42" i="22"/>
  <c r="S401" i="22"/>
  <c r="S273" i="22"/>
  <c r="U273" i="22" s="1"/>
  <c r="S201" i="22"/>
  <c r="U201" i="22" s="1"/>
  <c r="S121" i="22"/>
  <c r="U121" i="22" s="1"/>
  <c r="S57" i="22"/>
  <c r="S208" i="22"/>
  <c r="U208" i="22" s="1"/>
  <c r="S431" i="22"/>
  <c r="S295" i="22"/>
  <c r="S231" i="22"/>
  <c r="U231" i="22" s="1"/>
  <c r="S23" i="22"/>
  <c r="Q379" i="22"/>
  <c r="N323" i="22"/>
  <c r="Q323" i="22" s="1"/>
  <c r="Q27" i="22"/>
  <c r="Q211" i="22"/>
  <c r="N195" i="22"/>
  <c r="Q195" i="22" s="1"/>
  <c r="Q131" i="22"/>
  <c r="Q411" i="22"/>
  <c r="Q147" i="22"/>
  <c r="Q227" i="22"/>
  <c r="N299" i="22"/>
  <c r="Q115" i="22"/>
  <c r="Q435" i="22"/>
  <c r="Q403" i="22"/>
  <c r="Q491" i="22"/>
  <c r="Q251" i="22"/>
  <c r="Q331" i="22"/>
  <c r="Q443" i="22"/>
  <c r="N235" i="22"/>
  <c r="Q235" i="22" s="1"/>
  <c r="Q451" i="22"/>
  <c r="N515" i="22"/>
  <c r="Q419" i="22"/>
  <c r="Q499" i="22"/>
  <c r="V452" i="22"/>
  <c r="Q427" i="22"/>
  <c r="N339" i="22"/>
  <c r="Q203" i="22"/>
  <c r="Q467" i="22"/>
  <c r="Q371" i="22"/>
  <c r="Q507" i="22"/>
  <c r="K390" i="22"/>
  <c r="Q347" i="22"/>
  <c r="Q459" i="22"/>
  <c r="Q179" i="22"/>
  <c r="Q59" i="22"/>
  <c r="Q483" i="22"/>
  <c r="Q283" i="22"/>
  <c r="Q139" i="22"/>
  <c r="N267" i="22"/>
  <c r="Q267" i="22" s="1"/>
  <c r="Q107" i="22"/>
  <c r="S19" i="22"/>
  <c r="Q171" i="22"/>
  <c r="Q475" i="22"/>
  <c r="Q155" i="22"/>
  <c r="N307" i="22"/>
  <c r="Q307" i="22" s="1"/>
  <c r="Q187" i="22"/>
  <c r="K473" i="22"/>
  <c r="K373" i="22"/>
  <c r="K184" i="22"/>
  <c r="Q424" i="22"/>
  <c r="N487" i="22"/>
  <c r="V487" i="22" s="1"/>
  <c r="K200" i="22"/>
  <c r="K356" i="22"/>
  <c r="K391" i="22"/>
  <c r="N162" i="22"/>
  <c r="Q162" i="22" s="1"/>
  <c r="O432" i="22"/>
  <c r="Q432" i="22" s="1"/>
  <c r="Q446" i="22"/>
  <c r="N341" i="22"/>
  <c r="N309" i="22"/>
  <c r="Q309" i="22" s="1"/>
  <c r="Q362" i="22"/>
  <c r="N151" i="22"/>
  <c r="Q151" i="22" s="1"/>
  <c r="K512" i="22"/>
  <c r="K436" i="22"/>
  <c r="K438" i="22"/>
  <c r="P438" i="22"/>
  <c r="Q438" i="22" s="1"/>
  <c r="K408" i="22"/>
  <c r="P408" i="22"/>
  <c r="Q408" i="22" s="1"/>
  <c r="O222" i="22"/>
  <c r="Q222" i="22" s="1"/>
  <c r="K315" i="22"/>
  <c r="Q315" i="22"/>
  <c r="N201" i="22"/>
  <c r="Q201" i="22" s="1"/>
  <c r="K513" i="22"/>
  <c r="O513" i="22"/>
  <c r="O353" i="22"/>
  <c r="Q353" i="22" s="1"/>
  <c r="K412" i="22"/>
  <c r="Q412" i="22"/>
  <c r="N313" i="22"/>
  <c r="Q313" i="22" s="1"/>
  <c r="K393" i="22"/>
  <c r="N393" i="22"/>
  <c r="Q393" i="22" s="1"/>
  <c r="Q426" i="22"/>
  <c r="N437" i="22"/>
  <c r="Q468" i="22"/>
  <c r="Q374" i="22"/>
  <c r="N348" i="22"/>
  <c r="N293" i="22"/>
  <c r="Q293" i="22" s="1"/>
  <c r="N229" i="22"/>
  <c r="Q229" i="22" s="1"/>
  <c r="N98" i="22"/>
  <c r="Q98" i="22" s="1"/>
  <c r="O486" i="22"/>
  <c r="Q486" i="22" s="1"/>
  <c r="N356" i="22"/>
  <c r="Q356" i="22" s="1"/>
  <c r="K325" i="22"/>
  <c r="P325" i="22"/>
  <c r="Q325" i="22" s="1"/>
  <c r="K278" i="22"/>
  <c r="Q278" i="22"/>
  <c r="Q80" i="22"/>
  <c r="K64" i="22"/>
  <c r="Q64" i="22"/>
  <c r="K43" i="22"/>
  <c r="P43" i="22"/>
  <c r="K414" i="22"/>
  <c r="P414" i="22"/>
  <c r="Q414" i="22" s="1"/>
  <c r="Q276" i="22"/>
  <c r="O252" i="22"/>
  <c r="Q252" i="22" s="1"/>
  <c r="K228" i="22"/>
  <c r="N228" i="22"/>
  <c r="Q228" i="22" s="1"/>
  <c r="N161" i="22"/>
  <c r="Q161" i="22" s="1"/>
  <c r="N86" i="22"/>
  <c r="Q86" i="22" s="1"/>
  <c r="K70" i="22"/>
  <c r="N70" i="22"/>
  <c r="Q70" i="22" s="1"/>
  <c r="N55" i="22"/>
  <c r="Q55" i="22" s="1"/>
  <c r="K35" i="22"/>
  <c r="N35" i="22"/>
  <c r="O481" i="22"/>
  <c r="K299" i="22"/>
  <c r="P299" i="22"/>
  <c r="N275" i="22"/>
  <c r="Q275" i="22" s="1"/>
  <c r="K405" i="22"/>
  <c r="N405" i="22"/>
  <c r="Q434" i="22"/>
  <c r="K306" i="22"/>
  <c r="P306" i="22"/>
  <c r="Q306" i="22" s="1"/>
  <c r="Q234" i="22"/>
  <c r="K106" i="22"/>
  <c r="Q106" i="22"/>
  <c r="K288" i="22"/>
  <c r="P288" i="22"/>
  <c r="Q288" i="22" s="1"/>
  <c r="N112" i="22"/>
  <c r="Q112" i="22" s="1"/>
  <c r="K82" i="22"/>
  <c r="P82" i="22"/>
  <c r="Q82" i="22" s="1"/>
  <c r="Q447" i="22"/>
  <c r="N394" i="22"/>
  <c r="Q394" i="22" s="1"/>
  <c r="K332" i="22"/>
  <c r="P332" i="22"/>
  <c r="Q332" i="22" s="1"/>
  <c r="K87" i="22"/>
  <c r="Q87" i="22"/>
  <c r="Q41" i="22"/>
  <c r="N36" i="22"/>
  <c r="Q36" i="22" s="1"/>
  <c r="K484" i="22"/>
  <c r="N484" i="22"/>
  <c r="Q484" i="22" s="1"/>
  <c r="Q367" i="22"/>
  <c r="N287" i="22"/>
  <c r="Q287" i="22" s="1"/>
  <c r="K271" i="22"/>
  <c r="N271" i="22"/>
  <c r="N255" i="22"/>
  <c r="Q255" i="22" s="1"/>
  <c r="K223" i="22"/>
  <c r="Q223" i="22"/>
  <c r="K185" i="22"/>
  <c r="Q185" i="22"/>
  <c r="K146" i="22"/>
  <c r="Q146" i="22"/>
  <c r="N350" i="22"/>
  <c r="Q350" i="22" s="1"/>
  <c r="K355" i="22"/>
  <c r="Q355" i="22"/>
  <c r="Q135" i="22"/>
  <c r="K348" i="22"/>
  <c r="K443" i="22"/>
  <c r="K196" i="22"/>
  <c r="K144" i="22"/>
  <c r="K84" i="22"/>
  <c r="K456" i="22"/>
  <c r="K470" i="22"/>
  <c r="K297" i="22"/>
  <c r="K24" i="22"/>
  <c r="K277" i="22"/>
  <c r="K229" i="22"/>
  <c r="K98" i="22"/>
  <c r="K102" i="22"/>
  <c r="K452" i="22"/>
  <c r="K421" i="22"/>
  <c r="K100" i="22"/>
  <c r="K54" i="22"/>
  <c r="K429" i="22"/>
  <c r="K384" i="22"/>
  <c r="K460" i="22"/>
  <c r="K501" i="22"/>
  <c r="K369" i="22"/>
  <c r="K475" i="22"/>
  <c r="K504" i="22"/>
  <c r="K493" i="22"/>
  <c r="K434" i="22"/>
  <c r="K380" i="22"/>
  <c r="K370" i="22"/>
  <c r="K357" i="22"/>
  <c r="K350" i="22"/>
  <c r="K360" i="22"/>
  <c r="K254" i="22"/>
  <c r="K30" i="22"/>
  <c r="K80" i="22"/>
  <c r="K41" i="22"/>
  <c r="K490" i="22"/>
  <c r="K61" i="22"/>
  <c r="K51" i="22"/>
  <c r="K123" i="22"/>
  <c r="K403" i="22"/>
  <c r="K472" i="22"/>
  <c r="K480" i="22"/>
  <c r="K300" i="22"/>
  <c r="K150" i="22"/>
  <c r="K159" i="22"/>
  <c r="K218" i="22"/>
  <c r="K169" i="22"/>
  <c r="K113" i="22"/>
  <c r="K499" i="22"/>
  <c r="K77" i="22"/>
  <c r="K181" i="22"/>
  <c r="K36" i="22"/>
  <c r="K174" i="22"/>
  <c r="K447" i="22"/>
  <c r="K481" i="22"/>
  <c r="K415" i="22"/>
  <c r="K287" i="22"/>
  <c r="K261" i="22"/>
  <c r="K240" i="22"/>
  <c r="K303" i="22"/>
  <c r="K126" i="22"/>
  <c r="K235" i="22"/>
  <c r="K135" i="22"/>
  <c r="K129" i="22"/>
  <c r="K81" i="22"/>
  <c r="K95" i="22"/>
  <c r="K394" i="22"/>
  <c r="K461" i="22"/>
  <c r="K338" i="22"/>
  <c r="K55" i="22"/>
  <c r="K367" i="22"/>
  <c r="K280" i="22"/>
  <c r="K476" i="22"/>
  <c r="K462" i="22"/>
  <c r="K319" i="22"/>
  <c r="K161" i="22"/>
  <c r="K97" i="22"/>
  <c r="K86" i="22"/>
  <c r="K26" i="22"/>
  <c r="K514" i="22"/>
  <c r="Q319" i="22"/>
  <c r="Q213" i="22"/>
  <c r="K165" i="22"/>
  <c r="K466" i="22"/>
  <c r="K417" i="22"/>
  <c r="K275" i="22"/>
  <c r="K329" i="22"/>
  <c r="K119" i="22"/>
  <c r="Q281" i="22"/>
  <c r="K65" i="22"/>
  <c r="K430" i="22"/>
  <c r="K168" i="22"/>
  <c r="K376" i="22"/>
  <c r="K167" i="22"/>
  <c r="K497" i="22"/>
  <c r="K209" i="22"/>
  <c r="K455" i="22"/>
  <c r="K94" i="22"/>
  <c r="K468" i="22"/>
  <c r="K105" i="22"/>
  <c r="K479" i="22"/>
  <c r="K511" i="22"/>
  <c r="K215" i="22"/>
  <c r="K337" i="22"/>
  <c r="K238" i="22"/>
  <c r="K199" i="22"/>
  <c r="K197" i="22"/>
  <c r="K145" i="22"/>
  <c r="K290" i="22"/>
  <c r="K180" i="22"/>
  <c r="K281" i="22"/>
  <c r="K437" i="22"/>
  <c r="K515" i="22"/>
  <c r="K389" i="22"/>
  <c r="K334" i="22"/>
  <c r="K400" i="22"/>
  <c r="K250" i="22"/>
  <c r="Q186" i="22"/>
  <c r="K392" i="22"/>
  <c r="K99" i="22"/>
  <c r="K27" i="22"/>
  <c r="K195" i="22"/>
  <c r="Q109" i="22"/>
  <c r="K109" i="22"/>
  <c r="K214" i="22"/>
  <c r="Q214" i="22"/>
  <c r="K198" i="22"/>
  <c r="K38" i="22"/>
  <c r="K507" i="22"/>
  <c r="K516" i="22"/>
  <c r="K428" i="22"/>
  <c r="K509" i="22"/>
  <c r="K464" i="22"/>
  <c r="K441" i="22"/>
  <c r="K374" i="22"/>
  <c r="K363" i="22"/>
  <c r="K262" i="22"/>
  <c r="K258" i="22"/>
  <c r="K401" i="22"/>
  <c r="K211" i="22"/>
  <c r="K183" i="22"/>
  <c r="Q218" i="22"/>
  <c r="K170" i="22"/>
  <c r="K344" i="22"/>
  <c r="K103" i="22"/>
  <c r="K34" i="22"/>
  <c r="K264" i="22"/>
  <c r="K182" i="22"/>
  <c r="Q375" i="22"/>
  <c r="K375" i="22"/>
  <c r="K222" i="22"/>
  <c r="K132" i="22"/>
  <c r="K116" i="22"/>
  <c r="K236" i="22"/>
  <c r="K130" i="22"/>
  <c r="K21" i="22"/>
  <c r="K346" i="22"/>
  <c r="K322" i="22"/>
  <c r="K204" i="22"/>
  <c r="K252" i="22"/>
  <c r="K469" i="22"/>
  <c r="K313" i="22"/>
  <c r="K128" i="22"/>
  <c r="K426" i="22"/>
  <c r="Q388" i="22"/>
  <c r="Q296" i="22"/>
  <c r="K296" i="22"/>
  <c r="K164" i="22"/>
  <c r="K39" i="22"/>
  <c r="K25" i="22"/>
  <c r="Q25" i="22"/>
  <c r="K202" i="22"/>
  <c r="Q202" i="22"/>
  <c r="K194" i="22"/>
  <c r="Q194" i="22"/>
  <c r="K156" i="22"/>
  <c r="K140" i="22"/>
  <c r="K79" i="22"/>
  <c r="K63" i="22"/>
  <c r="K492" i="22"/>
  <c r="Q46" i="22"/>
  <c r="K318" i="22"/>
  <c r="K293" i="22"/>
  <c r="Q245" i="22"/>
  <c r="K245" i="22"/>
  <c r="K67" i="22"/>
  <c r="K44" i="22"/>
  <c r="Q44" i="22"/>
  <c r="K474" i="22"/>
  <c r="K482" i="22"/>
  <c r="Q444" i="22"/>
  <c r="K444" i="22"/>
  <c r="Q361" i="22"/>
  <c r="K361" i="22"/>
  <c r="K149" i="22"/>
  <c r="K491" i="22"/>
  <c r="K343" i="22"/>
  <c r="K224" i="22"/>
  <c r="K66" i="22"/>
  <c r="K423" i="22"/>
  <c r="K265" i="22"/>
  <c r="Q233" i="22"/>
  <c r="K233" i="22"/>
  <c r="K328" i="22"/>
  <c r="K502" i="22"/>
  <c r="Q460" i="22"/>
  <c r="K467" i="22"/>
  <c r="K477" i="22"/>
  <c r="K432" i="22"/>
  <c r="Q334" i="22"/>
  <c r="Q328" i="22"/>
  <c r="K201" i="22"/>
  <c r="K171" i="22"/>
  <c r="K46" i="22"/>
  <c r="K213" i="22"/>
  <c r="Q389" i="22"/>
  <c r="K60" i="22"/>
  <c r="Q209" i="22"/>
  <c r="Q410" i="22"/>
  <c r="K324" i="22"/>
  <c r="K500" i="22"/>
  <c r="K517" i="22"/>
  <c r="K446" i="22"/>
  <c r="K379" i="22"/>
  <c r="K260" i="22"/>
  <c r="K302" i="22"/>
  <c r="K399" i="22"/>
  <c r="K309" i="22"/>
  <c r="K347" i="22"/>
  <c r="K234" i="22"/>
  <c r="K162" i="22"/>
  <c r="K312" i="22"/>
  <c r="K284" i="22"/>
  <c r="K22" i="22"/>
  <c r="Q145" i="22"/>
  <c r="K388" i="22"/>
  <c r="K449" i="22"/>
  <c r="K425" i="22"/>
  <c r="K427" i="22"/>
  <c r="K323" i="22"/>
  <c r="K259" i="22"/>
  <c r="K341" i="22"/>
  <c r="K307" i="22"/>
  <c r="K114" i="22"/>
  <c r="K152" i="22"/>
  <c r="K78" i="22"/>
  <c r="K47" i="22"/>
  <c r="K286" i="22"/>
  <c r="Q286" i="22"/>
  <c r="K510" i="22"/>
  <c r="Q108" i="22"/>
  <c r="K420" i="22"/>
  <c r="K422" i="22"/>
  <c r="K134" i="22"/>
  <c r="K219" i="22"/>
  <c r="K208" i="22"/>
  <c r="K186" i="22"/>
  <c r="K248" i="22"/>
  <c r="Q264" i="22"/>
  <c r="K83" i="22"/>
  <c r="K442" i="22"/>
  <c r="K385" i="22"/>
  <c r="K48" i="22"/>
  <c r="K478" i="22"/>
  <c r="K418" i="22"/>
  <c r="K274" i="22"/>
  <c r="K345" i="22"/>
  <c r="K364" i="22"/>
  <c r="K143" i="22"/>
  <c r="K243" i="22"/>
  <c r="K249" i="22"/>
  <c r="K147" i="22"/>
  <c r="Q199" i="22"/>
  <c r="K125" i="22"/>
  <c r="K272" i="22"/>
  <c r="K37" i="22"/>
  <c r="K276" i="22"/>
  <c r="K406" i="22"/>
  <c r="K28" i="22"/>
  <c r="K503" i="22"/>
  <c r="I16" i="22"/>
  <c r="K382" i="22"/>
  <c r="K335" i="22"/>
  <c r="K463" i="22"/>
  <c r="K56" i="22"/>
  <c r="K407" i="22"/>
  <c r="K40" i="22"/>
  <c r="K310" i="22"/>
  <c r="K409" i="22"/>
  <c r="K435" i="22"/>
  <c r="K397" i="22"/>
  <c r="Q351" i="22"/>
  <c r="K294" i="22"/>
  <c r="K91" i="22"/>
  <c r="K244" i="22"/>
  <c r="Q244" i="22"/>
  <c r="K138" i="22"/>
  <c r="K358" i="22"/>
  <c r="K314" i="22"/>
  <c r="K175" i="22"/>
  <c r="K69" i="22"/>
  <c r="K489" i="22"/>
  <c r="Q266" i="22"/>
  <c r="K266" i="22"/>
  <c r="K136" i="22"/>
  <c r="K104" i="22"/>
  <c r="K241" i="22"/>
  <c r="Q241" i="22"/>
  <c r="K117" i="22"/>
  <c r="K336" i="22"/>
  <c r="K247" i="22"/>
  <c r="Q247" i="22"/>
  <c r="Q53" i="22"/>
  <c r="K53" i="22"/>
  <c r="K326" i="22"/>
  <c r="K23" i="22"/>
  <c r="K285" i="22"/>
  <c r="K75" i="22"/>
  <c r="K371" i="22"/>
  <c r="K339" i="22"/>
  <c r="K433" i="22"/>
  <c r="K450" i="22"/>
  <c r="K387" i="22"/>
  <c r="K402" i="22"/>
  <c r="K73" i="22"/>
  <c r="Q246" i="22"/>
  <c r="K246" i="22"/>
  <c r="K139" i="22"/>
  <c r="K72" i="22"/>
  <c r="K292" i="22"/>
  <c r="Q78" i="22"/>
  <c r="K291" i="22"/>
  <c r="K160" i="22"/>
  <c r="Q42" i="22"/>
  <c r="K42" i="22"/>
  <c r="K226" i="22"/>
  <c r="K120" i="22"/>
  <c r="Q440" i="22"/>
  <c r="K440" i="22"/>
  <c r="K232" i="22"/>
  <c r="Q232" i="22"/>
  <c r="K118" i="22"/>
  <c r="Q111" i="22"/>
  <c r="K111" i="22"/>
  <c r="K445" i="22"/>
  <c r="K273" i="22"/>
  <c r="K148" i="22"/>
  <c r="K177" i="22"/>
  <c r="Q177" i="22"/>
  <c r="Q472" i="22"/>
  <c r="K206" i="22"/>
  <c r="K411" i="22"/>
  <c r="K237" i="22"/>
  <c r="K96" i="22"/>
  <c r="Q96" i="22"/>
  <c r="Q476" i="22"/>
  <c r="K439" i="22"/>
  <c r="K205" i="22"/>
  <c r="K108" i="22"/>
  <c r="K349" i="22"/>
  <c r="K207" i="22"/>
  <c r="Q207" i="22"/>
  <c r="K110" i="22"/>
  <c r="K92" i="22"/>
  <c r="K220" i="22"/>
  <c r="Q220" i="22"/>
  <c r="Q122" i="22"/>
  <c r="K122" i="22"/>
  <c r="K251" i="22"/>
  <c r="K121" i="22"/>
  <c r="Q121" i="22"/>
  <c r="K298" i="22"/>
  <c r="K203" i="22"/>
  <c r="K256" i="22"/>
  <c r="Q256" i="22"/>
  <c r="K157" i="22"/>
  <c r="Q32" i="22"/>
  <c r="G16" i="22"/>
  <c r="K32" i="22"/>
  <c r="K210" i="22"/>
  <c r="K316" i="22"/>
  <c r="Q316" i="22"/>
  <c r="Q289" i="22"/>
  <c r="K289" i="22"/>
  <c r="K163" i="22"/>
  <c r="K33" i="22"/>
  <c r="Q33" i="22"/>
  <c r="K320" i="22"/>
  <c r="K58" i="22"/>
  <c r="Q263" i="22"/>
  <c r="Q154" i="22"/>
  <c r="K154" i="22"/>
  <c r="K52" i="22"/>
  <c r="K90" i="22"/>
  <c r="Q340" i="22"/>
  <c r="K340" i="22"/>
  <c r="Q173" i="22"/>
  <c r="K173" i="22"/>
  <c r="Q50" i="22"/>
  <c r="K50" i="22"/>
  <c r="K413" i="22"/>
  <c r="K453" i="22"/>
  <c r="K404" i="22"/>
  <c r="K457" i="22"/>
  <c r="K486" i="22"/>
  <c r="J15" i="22"/>
  <c r="Q56" i="22"/>
  <c r="Q386" i="22"/>
  <c r="K268" i="22"/>
  <c r="Q268" i="22"/>
  <c r="Q153" i="22"/>
  <c r="K115" i="22"/>
  <c r="K330" i="22"/>
  <c r="K190" i="22"/>
  <c r="K85" i="22"/>
  <c r="Q85" i="22"/>
  <c r="Q327" i="22"/>
  <c r="K327" i="22"/>
  <c r="K321" i="22"/>
  <c r="Q321" i="22"/>
  <c r="K366" i="22"/>
  <c r="K172" i="22"/>
  <c r="K257" i="22"/>
  <c r="K133" i="22"/>
  <c r="Q352" i="22"/>
  <c r="K352" i="22"/>
  <c r="K101" i="22"/>
  <c r="K359" i="22"/>
  <c r="Q310" i="22"/>
  <c r="K308" i="22"/>
  <c r="K269" i="22"/>
  <c r="Q269" i="22"/>
  <c r="K59" i="22"/>
  <c r="Q409" i="22"/>
  <c r="Q498" i="22"/>
  <c r="K498" i="22"/>
  <c r="Q416" i="22"/>
  <c r="K155" i="22"/>
  <c r="Q136" i="22"/>
  <c r="Q270" i="22"/>
  <c r="K270" i="22"/>
  <c r="K178" i="22"/>
  <c r="Q178" i="22"/>
  <c r="K88" i="22"/>
  <c r="Q88" i="22"/>
  <c r="K331" i="22"/>
  <c r="K176" i="22"/>
  <c r="K62" i="22"/>
  <c r="Q62" i="22"/>
  <c r="K471" i="22"/>
  <c r="K267" i="22"/>
  <c r="Q137" i="22"/>
  <c r="K137" i="22"/>
  <c r="I15" i="22"/>
  <c r="K20" i="22"/>
  <c r="Q20" i="22"/>
  <c r="K353" i="22"/>
  <c r="K189" i="22"/>
  <c r="Q217" i="22"/>
  <c r="K217" i="22"/>
  <c r="K74" i="22"/>
  <c r="Q431" i="22"/>
  <c r="K431" i="22"/>
  <c r="Q279" i="22"/>
  <c r="K506" i="22"/>
  <c r="K496" i="22"/>
  <c r="K494" i="22"/>
  <c r="K279" i="22"/>
  <c r="K49" i="22"/>
  <c r="K263" i="22"/>
  <c r="K31" i="22"/>
  <c r="K454" i="22"/>
  <c r="K230" i="22"/>
  <c r="Q230" i="22"/>
  <c r="K124" i="22"/>
  <c r="K368" i="22"/>
  <c r="K362" i="22"/>
  <c r="K93" i="22"/>
  <c r="K354" i="22"/>
  <c r="K227" i="22"/>
  <c r="K107" i="22"/>
  <c r="K282" i="22"/>
  <c r="K166" i="22"/>
  <c r="Q166" i="22"/>
  <c r="Q76" i="22"/>
  <c r="K76" i="22"/>
  <c r="K304" i="22"/>
  <c r="Q304" i="22"/>
  <c r="K187" i="22"/>
  <c r="K89" i="22"/>
  <c r="K465" i="22"/>
  <c r="K225" i="22"/>
  <c r="Q225" i="22"/>
  <c r="K71" i="22"/>
  <c r="K216" i="22"/>
  <c r="Q216" i="22"/>
  <c r="Q192" i="22"/>
  <c r="K192" i="22"/>
  <c r="Q253" i="22"/>
  <c r="K253" i="22"/>
  <c r="K29" i="22"/>
  <c r="H16" i="22"/>
  <c r="H15" i="22"/>
  <c r="Q29" i="22"/>
  <c r="K188" i="22"/>
  <c r="Q188" i="22"/>
  <c r="K127" i="22"/>
  <c r="K396" i="22"/>
  <c r="K378" i="22"/>
  <c r="K351" i="22"/>
  <c r="K295" i="22"/>
  <c r="K301" i="22"/>
  <c r="K191" i="22"/>
  <c r="Q503" i="22"/>
  <c r="K283" i="22"/>
  <c r="Q317" i="22"/>
  <c r="K317" i="22"/>
  <c r="K193" i="22"/>
  <c r="Q193" i="22"/>
  <c r="K57" i="22"/>
  <c r="J16" i="22"/>
  <c r="Q383" i="22"/>
  <c r="K383" i="22"/>
  <c r="K212" i="22"/>
  <c r="K242" i="22"/>
  <c r="K151" i="22"/>
  <c r="K377" i="22"/>
  <c r="Q377" i="22"/>
  <c r="K141" i="22"/>
  <c r="K45" i="22"/>
  <c r="Q372" i="22"/>
  <c r="K372" i="22"/>
  <c r="K305" i="22"/>
  <c r="K179" i="22"/>
  <c r="Q508" i="22"/>
  <c r="K508" i="22"/>
  <c r="Q231" i="22"/>
  <c r="K231" i="22"/>
  <c r="K131" i="22"/>
  <c r="K381" i="22"/>
  <c r="Q68" i="22"/>
  <c r="K68" i="22"/>
  <c r="K365" i="22"/>
  <c r="K221" i="22"/>
  <c r="Q221" i="22"/>
  <c r="K158" i="22"/>
  <c r="Q158" i="22"/>
  <c r="K488" i="22"/>
  <c r="K487" i="22"/>
  <c r="K424" i="22"/>
  <c r="K416" i="22"/>
  <c r="K386" i="22"/>
  <c r="K342" i="22"/>
  <c r="K142" i="22"/>
  <c r="K153" i="22"/>
  <c r="Q360" i="22"/>
  <c r="Q257" i="22"/>
  <c r="Q454" i="22"/>
  <c r="Q248" i="22"/>
  <c r="Q302" i="22"/>
  <c r="Q157" i="22"/>
  <c r="Q38" i="22"/>
  <c r="Q500" i="22"/>
  <c r="Q301" i="22"/>
  <c r="Q103" i="22"/>
  <c r="Q180" i="22"/>
  <c r="Q462" i="22"/>
  <c r="K19" i="22"/>
  <c r="Q333" i="22"/>
  <c r="Q148" i="22"/>
  <c r="Q152" i="22"/>
  <c r="Q212" i="22"/>
  <c r="Q303" i="22"/>
  <c r="Q110" i="22"/>
  <c r="Q168" i="22"/>
  <c r="Q89" i="22"/>
  <c r="Q430" i="22"/>
  <c r="Q368" i="22"/>
  <c r="Q40" i="22"/>
  <c r="Q452" i="22"/>
  <c r="Q125" i="22"/>
  <c r="Q369" i="22"/>
  <c r="Q384" i="22"/>
  <c r="Q518" i="22"/>
  <c r="Q398" i="22"/>
  <c r="Q120" i="22"/>
  <c r="Q238" i="22"/>
  <c r="Q134" i="22"/>
  <c r="Q58" i="22"/>
  <c r="Q169" i="22"/>
  <c r="Q510" i="22"/>
  <c r="Q208" i="22"/>
  <c r="Q129" i="22"/>
  <c r="Q24" i="22"/>
  <c r="Q392" i="22"/>
  <c r="Q305" i="22"/>
  <c r="Q165" i="22"/>
  <c r="Q47" i="22"/>
  <c r="Q514" i="22"/>
  <c r="Q320" i="22"/>
  <c r="Q359" i="22"/>
  <c r="Q300" i="22"/>
  <c r="Q26" i="22"/>
  <c r="Q104" i="22"/>
  <c r="Q73" i="22"/>
  <c r="Q22" i="22"/>
  <c r="Q400" i="22"/>
  <c r="Q344" i="22"/>
  <c r="Q415" i="22"/>
  <c r="Q312" i="22"/>
  <c r="Q49" i="22"/>
  <c r="Q391" i="22"/>
  <c r="Q364" i="22"/>
  <c r="Q172" i="22"/>
  <c r="Q196" i="22"/>
  <c r="Q170" i="22"/>
  <c r="Q19" i="22"/>
  <c r="Q373" i="22"/>
  <c r="Q343" i="22"/>
  <c r="Q100" i="22"/>
  <c r="Q464" i="22"/>
  <c r="Q335" i="22"/>
  <c r="Q404" i="22"/>
  <c r="Q450" i="22"/>
  <c r="Q511" i="22"/>
  <c r="Q385" i="22"/>
  <c r="Q285" i="22"/>
  <c r="Q401" i="22"/>
  <c r="Q295" i="22"/>
  <c r="Q258" i="22"/>
  <c r="Q45" i="22"/>
  <c r="Q478" i="22"/>
  <c r="Q382" i="22"/>
  <c r="Q226" i="22"/>
  <c r="Q159" i="22"/>
  <c r="Q456" i="22"/>
  <c r="Q442" i="22"/>
  <c r="Q402" i="22"/>
  <c r="Q128" i="22"/>
  <c r="Q280" i="22"/>
  <c r="Q422" i="22"/>
  <c r="Q345" i="22"/>
  <c r="Q215" i="22"/>
  <c r="Q506" i="22"/>
  <c r="Q448" i="22"/>
  <c r="Q492" i="22"/>
  <c r="Q311" i="22"/>
  <c r="Q60" i="22"/>
  <c r="Q197" i="22"/>
  <c r="Q224" i="22"/>
  <c r="Q284" i="22"/>
  <c r="Q74" i="22"/>
  <c r="Q144" i="22"/>
  <c r="Q273" i="22"/>
  <c r="Q81" i="22"/>
  <c r="Q30" i="22"/>
  <c r="Q28" i="22"/>
  <c r="Q318" i="22"/>
  <c r="Q48" i="22"/>
  <c r="Q250" i="22"/>
  <c r="Q72" i="22"/>
  <c r="Q480" i="22"/>
  <c r="Q66" i="22"/>
  <c r="Q458" i="22"/>
  <c r="Q406" i="22"/>
  <c r="Q354" i="22"/>
  <c r="Q277" i="22"/>
  <c r="Q21" i="22"/>
  <c r="Q294" i="22"/>
  <c r="Q150" i="22"/>
  <c r="Q420" i="22"/>
  <c r="Q346" i="22"/>
  <c r="Q292" i="22"/>
  <c r="Q260" i="22"/>
  <c r="Q138" i="22"/>
  <c r="Q65" i="22"/>
  <c r="Q63" i="22"/>
  <c r="Q101" i="22"/>
  <c r="Q34" i="22"/>
  <c r="Q183" i="22"/>
  <c r="Q114" i="22"/>
  <c r="Q494" i="22"/>
  <c r="Q39" i="22"/>
  <c r="Q436" i="22"/>
  <c r="Q182" i="22"/>
  <c r="Q349" i="22"/>
  <c r="Q79" i="22"/>
  <c r="Q282" i="22"/>
  <c r="Q156" i="22"/>
  <c r="Q396" i="22"/>
  <c r="T424" i="22"/>
  <c r="Q357" i="22"/>
  <c r="Q324" i="22"/>
  <c r="Q119" i="22"/>
  <c r="Q77" i="22"/>
  <c r="Q31" i="22"/>
  <c r="Q366" i="22"/>
  <c r="Q117" i="22"/>
  <c r="Q482" i="22"/>
  <c r="Q261" i="22"/>
  <c r="Q495" i="22"/>
  <c r="Q470" i="22"/>
  <c r="Q198" i="22"/>
  <c r="Q254" i="22"/>
  <c r="Q298" i="22"/>
  <c r="Q71" i="22"/>
  <c r="Q95" i="22"/>
  <c r="Q52" i="22"/>
  <c r="Q84" i="22"/>
  <c r="Q37" i="22"/>
  <c r="T487" i="22"/>
  <c r="Q160" i="22"/>
  <c r="Q342" i="22"/>
  <c r="Q240" i="22"/>
  <c r="Q142" i="22"/>
  <c r="Q97" i="22"/>
  <c r="Q92" i="22"/>
  <c r="Q189" i="22"/>
  <c r="Q54" i="22"/>
  <c r="Q164" i="22"/>
  <c r="Q423" i="22"/>
  <c r="Q210" i="22"/>
  <c r="Q380" i="22"/>
  <c r="Q336" i="22"/>
  <c r="Q428" i="22"/>
  <c r="Q272" i="22"/>
  <c r="Q326" i="22"/>
  <c r="Q262" i="22"/>
  <c r="Q57" i="22"/>
  <c r="Q133" i="22"/>
  <c r="Q130" i="22"/>
  <c r="Q322" i="22"/>
  <c r="Q127" i="22"/>
  <c r="Q175" i="22"/>
  <c r="Q113" i="22"/>
  <c r="Q204" i="22"/>
  <c r="Q249" i="22"/>
  <c r="Q381" i="22"/>
  <c r="Q297" i="22"/>
  <c r="Q488" i="22"/>
  <c r="Q502" i="22"/>
  <c r="Q439" i="22"/>
  <c r="Q338" i="22"/>
  <c r="Q399" i="22"/>
  <c r="Q184" i="22"/>
  <c r="Q140" i="22"/>
  <c r="Q102" i="22"/>
  <c r="Q105" i="22"/>
  <c r="Q370" i="22"/>
  <c r="Q200" i="22"/>
  <c r="Q265" i="22"/>
  <c r="Q191" i="22"/>
  <c r="Q236" i="22"/>
  <c r="Q124" i="22"/>
  <c r="Q94" i="22"/>
  <c r="Q149" i="22"/>
  <c r="Q516" i="22"/>
  <c r="Q463" i="22"/>
  <c r="Q290" i="22"/>
  <c r="Q358" i="22"/>
  <c r="Q190" i="22"/>
  <c r="Q174" i="22"/>
  <c r="Q69" i="22"/>
  <c r="Q61" i="22"/>
  <c r="Q337" i="22"/>
  <c r="Q206" i="22"/>
  <c r="Q181" i="22"/>
  <c r="Q116" i="22"/>
  <c r="Q176" i="22"/>
  <c r="Q397" i="22"/>
  <c r="Q390" i="22"/>
  <c r="Q329" i="22"/>
  <c r="Q167" i="22"/>
  <c r="Q23" i="22"/>
  <c r="Q378" i="22"/>
  <c r="Q490" i="22"/>
  <c r="Q471" i="22"/>
  <c r="Q242" i="22"/>
  <c r="Q143" i="22"/>
  <c r="Q376" i="22"/>
  <c r="Q237" i="22"/>
  <c r="Q205" i="22"/>
  <c r="Q466" i="22"/>
  <c r="Q274" i="22"/>
  <c r="Q308" i="22"/>
  <c r="Q474" i="22"/>
  <c r="Q455" i="22"/>
  <c r="Q132" i="22"/>
  <c r="Q479" i="22"/>
  <c r="Q118" i="22"/>
  <c r="Q418" i="22"/>
  <c r="Q126" i="22"/>
  <c r="T412" i="22" l="1"/>
  <c r="T461" i="22"/>
  <c r="T371" i="22"/>
  <c r="T498" i="22"/>
  <c r="T271" i="22"/>
  <c r="T452" i="22"/>
  <c r="T434" i="22"/>
  <c r="T283" i="22"/>
  <c r="T457" i="22"/>
  <c r="U215" i="22"/>
  <c r="V215" i="22" s="1"/>
  <c r="U23" i="22"/>
  <c r="V23" i="22" s="1"/>
  <c r="U438" i="22"/>
  <c r="V438" i="22" s="1"/>
  <c r="U143" i="22"/>
  <c r="V143" i="22" s="1"/>
  <c r="U418" i="22"/>
  <c r="V418" i="22" s="1"/>
  <c r="U300" i="22"/>
  <c r="V300" i="22" s="1"/>
  <c r="U480" i="22"/>
  <c r="V480" i="22" s="1"/>
  <c r="U294" i="22"/>
  <c r="V294" i="22" s="1"/>
  <c r="U145" i="22"/>
  <c r="V145" i="22" s="1"/>
  <c r="U326" i="22"/>
  <c r="V326" i="22" s="1"/>
  <c r="U455" i="22"/>
  <c r="V455" i="22" s="1"/>
  <c r="U47" i="22"/>
  <c r="V47" i="22" s="1"/>
  <c r="U322" i="22"/>
  <c r="V322" i="22" s="1"/>
  <c r="U84" i="22"/>
  <c r="V84" i="22" s="1"/>
  <c r="U511" i="22"/>
  <c r="V511" i="22" s="1"/>
  <c r="U508" i="22"/>
  <c r="V508" i="22" s="1"/>
  <c r="U22" i="22"/>
  <c r="V22" i="22" s="1"/>
  <c r="U97" i="22"/>
  <c r="V97" i="22" s="1"/>
  <c r="U298" i="22"/>
  <c r="V298" i="22" s="1"/>
  <c r="U332" i="22"/>
  <c r="V332" i="22" s="1"/>
  <c r="U94" i="22"/>
  <c r="V94" i="22" s="1"/>
  <c r="U281" i="22"/>
  <c r="V281" i="22" s="1"/>
  <c r="U183" i="22"/>
  <c r="V183" i="22" s="1"/>
  <c r="U265" i="22"/>
  <c r="V265" i="22" s="1"/>
  <c r="U370" i="22"/>
  <c r="V370" i="22" s="1"/>
  <c r="U165" i="22"/>
  <c r="V165" i="22" s="1"/>
  <c r="U302" i="22"/>
  <c r="V302" i="22" s="1"/>
  <c r="U250" i="22"/>
  <c r="V250" i="22" s="1"/>
  <c r="U422" i="22"/>
  <c r="V422" i="22" s="1"/>
  <c r="U401" i="22"/>
  <c r="V401" i="22" s="1"/>
  <c r="U68" i="22"/>
  <c r="V68" i="22" s="1"/>
  <c r="U502" i="22"/>
  <c r="V502" i="22" s="1"/>
  <c r="U257" i="22"/>
  <c r="V257" i="22" s="1"/>
  <c r="U191" i="22"/>
  <c r="V191" i="22" s="1"/>
  <c r="U450" i="22"/>
  <c r="V450" i="22" s="1"/>
  <c r="U126" i="22"/>
  <c r="V126" i="22" s="1"/>
  <c r="U408" i="22"/>
  <c r="V408" i="22" s="1"/>
  <c r="U404" i="22"/>
  <c r="V404" i="22" s="1"/>
  <c r="U253" i="22"/>
  <c r="V253" i="22" s="1"/>
  <c r="U390" i="22"/>
  <c r="V390" i="22" s="1"/>
  <c r="U373" i="22"/>
  <c r="V373" i="22" s="1"/>
  <c r="U103" i="22"/>
  <c r="V103" i="22" s="1"/>
  <c r="U81" i="22"/>
  <c r="V81" i="22" s="1"/>
  <c r="U261" i="22"/>
  <c r="V261" i="22" s="1"/>
  <c r="U398" i="22"/>
  <c r="V398" i="22" s="1"/>
  <c r="U169" i="22"/>
  <c r="V169" i="22" s="1"/>
  <c r="U92" i="22"/>
  <c r="V92" i="22" s="1"/>
  <c r="U384" i="22"/>
  <c r="V384" i="22" s="1"/>
  <c r="U63" i="22"/>
  <c r="V63" i="22" s="1"/>
  <c r="U402" i="22"/>
  <c r="V402" i="22" s="1"/>
  <c r="U380" i="22"/>
  <c r="V380" i="22" s="1"/>
  <c r="U385" i="22"/>
  <c r="V385" i="22" s="1"/>
  <c r="U207" i="22"/>
  <c r="V207" i="22" s="1"/>
  <c r="T453" i="22"/>
  <c r="U453" i="22"/>
  <c r="V453" i="22" s="1"/>
  <c r="U420" i="22"/>
  <c r="V420" i="22" s="1"/>
  <c r="U295" i="22"/>
  <c r="V295" i="22" s="1"/>
  <c r="U42" i="22"/>
  <c r="V42" i="22" s="1"/>
  <c r="U104" i="22"/>
  <c r="V104" i="22" s="1"/>
  <c r="U369" i="22"/>
  <c r="V369" i="22" s="1"/>
  <c r="U90" i="22"/>
  <c r="V90" i="22" s="1"/>
  <c r="U303" i="22"/>
  <c r="V303" i="22" s="1"/>
  <c r="U190" i="22"/>
  <c r="V190" i="22" s="1"/>
  <c r="U280" i="22"/>
  <c r="V280" i="22" s="1"/>
  <c r="U436" i="22"/>
  <c r="V436" i="22" s="1"/>
  <c r="U159" i="22"/>
  <c r="V159" i="22" s="1"/>
  <c r="U153" i="22"/>
  <c r="V153" i="22" s="1"/>
  <c r="U381" i="22"/>
  <c r="V381" i="22" s="1"/>
  <c r="U462" i="22"/>
  <c r="V462" i="22" s="1"/>
  <c r="U156" i="22"/>
  <c r="V156" i="22" s="1"/>
  <c r="U150" i="22"/>
  <c r="V150" i="22" s="1"/>
  <c r="U119" i="22"/>
  <c r="V119" i="22" s="1"/>
  <c r="U37" i="22"/>
  <c r="V37" i="22" s="1"/>
  <c r="U376" i="22"/>
  <c r="V376" i="22" s="1"/>
  <c r="U34" i="22"/>
  <c r="V34" i="22" s="1"/>
  <c r="U442" i="22"/>
  <c r="V442" i="22" s="1"/>
  <c r="U26" i="22"/>
  <c r="V26" i="22" s="1"/>
  <c r="U105" i="22"/>
  <c r="V105" i="22" s="1"/>
  <c r="T409" i="22"/>
  <c r="U409" i="22"/>
  <c r="V409" i="22" s="1"/>
  <c r="U431" i="22"/>
  <c r="V431" i="22" s="1"/>
  <c r="U180" i="22"/>
  <c r="V180" i="22" s="1"/>
  <c r="U56" i="22"/>
  <c r="V56" i="22" s="1"/>
  <c r="U54" i="22"/>
  <c r="V54" i="22" s="1"/>
  <c r="U137" i="22"/>
  <c r="V137" i="22" s="1"/>
  <c r="U335" i="22"/>
  <c r="V335" i="22" s="1"/>
  <c r="U254" i="22"/>
  <c r="V254" i="22" s="1"/>
  <c r="U463" i="22"/>
  <c r="V463" i="22" s="1"/>
  <c r="U176" i="22"/>
  <c r="V176" i="22" s="1"/>
  <c r="U500" i="22"/>
  <c r="V500" i="22" s="1"/>
  <c r="U200" i="22"/>
  <c r="V200" i="22" s="1"/>
  <c r="U518" i="22"/>
  <c r="V518" i="22" s="1"/>
  <c r="U312" i="22"/>
  <c r="V312" i="22" s="1"/>
  <c r="U514" i="22"/>
  <c r="V514" i="22" s="1"/>
  <c r="U111" i="22"/>
  <c r="V111" i="22" s="1"/>
  <c r="U321" i="22"/>
  <c r="V321" i="22" s="1"/>
  <c r="U204" i="22"/>
  <c r="V204" i="22" s="1"/>
  <c r="U77" i="22"/>
  <c r="V77" i="22" s="1"/>
  <c r="U214" i="22"/>
  <c r="V214" i="22" s="1"/>
  <c r="U337" i="22"/>
  <c r="V337" i="22" s="1"/>
  <c r="U85" i="22"/>
  <c r="V85" i="22" s="1"/>
  <c r="U495" i="22"/>
  <c r="V495" i="22" s="1"/>
  <c r="U48" i="22"/>
  <c r="V48" i="22" s="1"/>
  <c r="U494" i="22"/>
  <c r="V494" i="22" s="1"/>
  <c r="U516" i="22"/>
  <c r="V516" i="22" s="1"/>
  <c r="U209" i="22"/>
  <c r="V209" i="22" s="1"/>
  <c r="T73" i="22"/>
  <c r="U73" i="22"/>
  <c r="V73" i="22" s="1"/>
  <c r="U344" i="22"/>
  <c r="V344" i="22" s="1"/>
  <c r="U210" i="22"/>
  <c r="V210" i="22" s="1"/>
  <c r="U181" i="22"/>
  <c r="V181" i="22" s="1"/>
  <c r="U318" i="22"/>
  <c r="V318" i="22" s="1"/>
  <c r="U95" i="22"/>
  <c r="V95" i="22" s="1"/>
  <c r="U58" i="22"/>
  <c r="V58" i="22" s="1"/>
  <c r="U128" i="22"/>
  <c r="V128" i="22" s="1"/>
  <c r="U345" i="22"/>
  <c r="V345" i="22" s="1"/>
  <c r="U490" i="22"/>
  <c r="V490" i="22" s="1"/>
  <c r="U78" i="22"/>
  <c r="V78" i="22" s="1"/>
  <c r="U329" i="22"/>
  <c r="V329" i="22" s="1"/>
  <c r="U167" i="22"/>
  <c r="V167" i="22" s="1"/>
  <c r="U248" i="22"/>
  <c r="V248" i="22" s="1"/>
  <c r="U141" i="22"/>
  <c r="V141" i="22" s="1"/>
  <c r="U279" i="22"/>
  <c r="V279" i="22" s="1"/>
  <c r="U319" i="22"/>
  <c r="V319" i="22" s="1"/>
  <c r="U149" i="22"/>
  <c r="V149" i="22" s="1"/>
  <c r="U391" i="22"/>
  <c r="V391" i="22" s="1"/>
  <c r="U144" i="22"/>
  <c r="V144" i="22" s="1"/>
  <c r="U24" i="22"/>
  <c r="V24" i="22" s="1"/>
  <c r="U377" i="22"/>
  <c r="V377" i="22" s="1"/>
  <c r="U184" i="22"/>
  <c r="V184" i="22" s="1"/>
  <c r="U102" i="22"/>
  <c r="V102" i="22" s="1"/>
  <c r="U340" i="22"/>
  <c r="V340" i="22" s="1"/>
  <c r="U93" i="22"/>
  <c r="V93" i="22" s="1"/>
  <c r="U38" i="22"/>
  <c r="V38" i="22" s="1"/>
  <c r="U57" i="22"/>
  <c r="V57" i="22" s="1"/>
  <c r="U260" i="22"/>
  <c r="V260" i="22" s="1"/>
  <c r="U53" i="22"/>
  <c r="V53" i="22" s="1"/>
  <c r="U182" i="22"/>
  <c r="V182" i="22" s="1"/>
  <c r="U288" i="22"/>
  <c r="V288" i="22" s="1"/>
  <c r="U304" i="22"/>
  <c r="V304" i="22" s="1"/>
  <c r="U274" i="22"/>
  <c r="V274" i="22" s="1"/>
  <c r="U245" i="22"/>
  <c r="V245" i="22" s="1"/>
  <c r="U114" i="22"/>
  <c r="V114" i="22" s="1"/>
  <c r="U472" i="22"/>
  <c r="V472" i="22" s="1"/>
  <c r="U134" i="22"/>
  <c r="V134" i="22" s="1"/>
  <c r="U464" i="22"/>
  <c r="V464" i="22" s="1"/>
  <c r="U311" i="22"/>
  <c r="V311" i="22" s="1"/>
  <c r="U21" i="22"/>
  <c r="V21" i="22" s="1"/>
  <c r="U142" i="22"/>
  <c r="V142" i="22" s="1"/>
  <c r="U456" i="22"/>
  <c r="V456" i="22" s="1"/>
  <c r="U74" i="22"/>
  <c r="V74" i="22" s="1"/>
  <c r="U324" i="22"/>
  <c r="V324" i="22" s="1"/>
  <c r="U205" i="22"/>
  <c r="V205" i="22" s="1"/>
  <c r="U406" i="22"/>
  <c r="V406" i="22" s="1"/>
  <c r="U351" i="22"/>
  <c r="V351" i="22" s="1"/>
  <c r="U130" i="22"/>
  <c r="V130" i="22" s="1"/>
  <c r="U333" i="22"/>
  <c r="V333" i="22" s="1"/>
  <c r="U49" i="22"/>
  <c r="V49" i="22" s="1"/>
  <c r="U258" i="22"/>
  <c r="V258" i="22" s="1"/>
  <c r="U60" i="22"/>
  <c r="V60" i="22" s="1"/>
  <c r="U320" i="22"/>
  <c r="V320" i="22" s="1"/>
  <c r="U175" i="22"/>
  <c r="V175" i="22" s="1"/>
  <c r="U240" i="22"/>
  <c r="V240" i="22" s="1"/>
  <c r="U360" i="22"/>
  <c r="V360" i="22" s="1"/>
  <c r="U378" i="22"/>
  <c r="V378" i="22" s="1"/>
  <c r="U471" i="22"/>
  <c r="V471" i="22" s="1"/>
  <c r="U65" i="22"/>
  <c r="V65" i="22" s="1"/>
  <c r="U132" i="22"/>
  <c r="V132" i="22" s="1"/>
  <c r="U357" i="22"/>
  <c r="V357" i="22" s="1"/>
  <c r="U510" i="22"/>
  <c r="V510" i="22" s="1"/>
  <c r="U218" i="22"/>
  <c r="V218" i="22" s="1"/>
  <c r="U61" i="22"/>
  <c r="V61" i="22" s="1"/>
  <c r="U198" i="22"/>
  <c r="V198" i="22" s="1"/>
  <c r="U400" i="22"/>
  <c r="V400" i="22" s="1"/>
  <c r="U343" i="22"/>
  <c r="V343" i="22" s="1"/>
  <c r="U69" i="22"/>
  <c r="V69" i="22" s="1"/>
  <c r="U206" i="22"/>
  <c r="V206" i="22" s="1"/>
  <c r="U392" i="22"/>
  <c r="V392" i="22" s="1"/>
  <c r="U399" i="22"/>
  <c r="V399" i="22" s="1"/>
  <c r="U470" i="22"/>
  <c r="V470" i="22" s="1"/>
  <c r="U407" i="22"/>
  <c r="V407" i="22" s="1"/>
  <c r="U277" i="22"/>
  <c r="V277" i="22" s="1"/>
  <c r="U478" i="22"/>
  <c r="V478" i="22" s="1"/>
  <c r="U272" i="22"/>
  <c r="V272" i="22" s="1"/>
  <c r="U113" i="22"/>
  <c r="V113" i="22" s="1"/>
  <c r="U306" i="22"/>
  <c r="V306" i="22" s="1"/>
  <c r="U116" i="22"/>
  <c r="V116" i="22" s="1"/>
  <c r="U174" i="22"/>
  <c r="V174" i="22" s="1"/>
  <c r="U284" i="22"/>
  <c r="V284" i="22" s="1"/>
  <c r="U19" i="22"/>
  <c r="V19" i="22" s="1"/>
  <c r="T214" i="22"/>
  <c r="T500" i="22"/>
  <c r="T77" i="22"/>
  <c r="T180" i="22"/>
  <c r="T442" i="22"/>
  <c r="Q487" i="22"/>
  <c r="V179" i="22"/>
  <c r="T119" i="22"/>
  <c r="T34" i="22"/>
  <c r="T291" i="22"/>
  <c r="T443" i="22"/>
  <c r="T190" i="22"/>
  <c r="T26" i="22"/>
  <c r="V91" i="22"/>
  <c r="T413" i="22"/>
  <c r="T475" i="22"/>
  <c r="Q91" i="22"/>
  <c r="T367" i="22"/>
  <c r="T353" i="22"/>
  <c r="T222" i="22"/>
  <c r="T430" i="22"/>
  <c r="T166" i="22"/>
  <c r="T124" i="22"/>
  <c r="T251" i="22"/>
  <c r="V348" i="22"/>
  <c r="T381" i="22"/>
  <c r="T150" i="22"/>
  <c r="T465" i="22"/>
  <c r="T489" i="22"/>
  <c r="T159" i="22"/>
  <c r="T55" i="22"/>
  <c r="T259" i="22"/>
  <c r="T503" i="22"/>
  <c r="T355" i="22"/>
  <c r="T348" i="22"/>
  <c r="T280" i="22"/>
  <c r="T327" i="22"/>
  <c r="T153" i="22"/>
  <c r="J17" i="22"/>
  <c r="J12" i="22" s="1"/>
  <c r="T339" i="22"/>
  <c r="T323" i="22"/>
  <c r="T295" i="22"/>
  <c r="T105" i="22"/>
  <c r="T156" i="22"/>
  <c r="T234" i="22"/>
  <c r="T293" i="22"/>
  <c r="T308" i="22"/>
  <c r="V355" i="22"/>
  <c r="T436" i="22"/>
  <c r="T368" i="22"/>
  <c r="T491" i="22"/>
  <c r="T99" i="22"/>
  <c r="T42" i="22"/>
  <c r="T466" i="22"/>
  <c r="T468" i="22"/>
  <c r="V353" i="22"/>
  <c r="V99" i="22"/>
  <c r="T454" i="22"/>
  <c r="T249" i="22"/>
  <c r="V291" i="22"/>
  <c r="V259" i="22"/>
  <c r="T169" i="22"/>
  <c r="V395" i="22"/>
  <c r="T395" i="22"/>
  <c r="T275" i="22"/>
  <c r="Q395" i="22"/>
  <c r="T175" i="22"/>
  <c r="T320" i="22"/>
  <c r="T88" i="22"/>
  <c r="T266" i="22"/>
  <c r="T213" i="22"/>
  <c r="V489" i="22"/>
  <c r="V465" i="22"/>
  <c r="V135" i="22"/>
  <c r="T518" i="22"/>
  <c r="T254" i="22"/>
  <c r="T136" i="22"/>
  <c r="Q489" i="22"/>
  <c r="Q259" i="22"/>
  <c r="T67" i="22"/>
  <c r="T307" i="22"/>
  <c r="T399" i="22"/>
  <c r="T463" i="22"/>
  <c r="T39" i="22"/>
  <c r="T439" i="22"/>
  <c r="T358" i="22"/>
  <c r="T98" i="22"/>
  <c r="T507" i="22"/>
  <c r="T19" i="22"/>
  <c r="V271" i="22"/>
  <c r="V341" i="22"/>
  <c r="Q243" i="22"/>
  <c r="T312" i="22"/>
  <c r="T135" i="22"/>
  <c r="T111" i="22"/>
  <c r="T392" i="22"/>
  <c r="T516" i="22"/>
  <c r="V433" i="22"/>
  <c r="T52" i="22"/>
  <c r="T140" i="22"/>
  <c r="T233" i="22"/>
  <c r="V67" i="22"/>
  <c r="V195" i="22"/>
  <c r="T495" i="22"/>
  <c r="T372" i="22"/>
  <c r="T48" i="22"/>
  <c r="T330" i="22"/>
  <c r="T451" i="22"/>
  <c r="T337" i="22"/>
  <c r="T285" i="22"/>
  <c r="T426" i="22"/>
  <c r="T54" i="22"/>
  <c r="T154" i="22"/>
  <c r="T209" i="22"/>
  <c r="T341" i="22"/>
  <c r="V330" i="22"/>
  <c r="T474" i="22"/>
  <c r="V299" i="22"/>
  <c r="T299" i="22"/>
  <c r="T485" i="22"/>
  <c r="T243" i="22"/>
  <c r="T419" i="22"/>
  <c r="T458" i="22"/>
  <c r="T514" i="22"/>
  <c r="T186" i="22"/>
  <c r="T467" i="22"/>
  <c r="T123" i="22"/>
  <c r="T43" i="22"/>
  <c r="Q67" i="22"/>
  <c r="V451" i="22"/>
  <c r="T146" i="22"/>
  <c r="T455" i="22"/>
  <c r="T334" i="22"/>
  <c r="T185" i="22"/>
  <c r="V43" i="22"/>
  <c r="V276" i="22"/>
  <c r="T22" i="22"/>
  <c r="T223" i="22"/>
  <c r="T332" i="22"/>
  <c r="T215" i="22"/>
  <c r="T364" i="22"/>
  <c r="T106" i="22"/>
  <c r="V64" i="22"/>
  <c r="V315" i="22"/>
  <c r="T420" i="22"/>
  <c r="V501" i="22"/>
  <c r="V496" i="22"/>
  <c r="V446" i="22"/>
  <c r="T274" i="22"/>
  <c r="V83" i="22"/>
  <c r="V441" i="22"/>
  <c r="V509" i="22"/>
  <c r="T142" i="22"/>
  <c r="T248" i="22"/>
  <c r="Q271" i="22"/>
  <c r="V515" i="22"/>
  <c r="Q501" i="22"/>
  <c r="T245" i="22"/>
  <c r="T81" i="22"/>
  <c r="T447" i="22"/>
  <c r="T240" i="22"/>
  <c r="T134" i="22"/>
  <c r="Q341" i="22"/>
  <c r="T41" i="22"/>
  <c r="T167" i="22"/>
  <c r="T64" i="22"/>
  <c r="T406" i="22"/>
  <c r="T228" i="22"/>
  <c r="T144" i="22"/>
  <c r="Q496" i="22"/>
  <c r="T345" i="22"/>
  <c r="T83" i="22"/>
  <c r="Q509" i="22"/>
  <c r="T221" i="22"/>
  <c r="T192" i="22"/>
  <c r="V457" i="22"/>
  <c r="T49" i="22"/>
  <c r="Q291" i="22"/>
  <c r="T208" i="22"/>
  <c r="T342" i="22"/>
  <c r="T74" i="22"/>
  <c r="V255" i="22"/>
  <c r="T181" i="22"/>
  <c r="T493" i="22"/>
  <c r="T415" i="22"/>
  <c r="T496" i="22"/>
  <c r="Q99" i="22"/>
  <c r="T331" i="22"/>
  <c r="T416" i="22"/>
  <c r="Q515" i="22"/>
  <c r="T375" i="22"/>
  <c r="T350" i="22"/>
  <c r="T504" i="22"/>
  <c r="V219" i="22"/>
  <c r="T347" i="22"/>
  <c r="T255" i="22"/>
  <c r="T377" i="22"/>
  <c r="T441" i="22"/>
  <c r="T362" i="22"/>
  <c r="T160" i="22"/>
  <c r="T360" i="22"/>
  <c r="T102" i="22"/>
  <c r="V459" i="22"/>
  <c r="Q83" i="22"/>
  <c r="Q441" i="22"/>
  <c r="T194" i="22"/>
  <c r="T44" i="22"/>
  <c r="T318" i="22"/>
  <c r="T78" i="22"/>
  <c r="T459" i="22"/>
  <c r="V347" i="22"/>
  <c r="T288" i="22"/>
  <c r="T161" i="22"/>
  <c r="V222" i="22"/>
  <c r="V485" i="22"/>
  <c r="T184" i="22"/>
  <c r="T258" i="22"/>
  <c r="T128" i="22"/>
  <c r="Q330" i="22"/>
  <c r="T76" i="22"/>
  <c r="T236" i="22"/>
  <c r="T66" i="22"/>
  <c r="V70" i="22"/>
  <c r="T276" i="22"/>
  <c r="Q437" i="22"/>
  <c r="V435" i="22"/>
  <c r="T252" i="22"/>
  <c r="T477" i="22"/>
  <c r="T21" i="22"/>
  <c r="T509" i="22"/>
  <c r="T501" i="22"/>
  <c r="T151" i="22"/>
  <c r="T446" i="22"/>
  <c r="T95" i="22"/>
  <c r="T182" i="22"/>
  <c r="T263" i="22"/>
  <c r="V445" i="22"/>
  <c r="V461" i="22"/>
  <c r="T391" i="22"/>
  <c r="T311" i="22"/>
  <c r="T351" i="22"/>
  <c r="T57" i="22"/>
  <c r="T205" i="22"/>
  <c r="T260" i="22"/>
  <c r="V151" i="22"/>
  <c r="T244" i="22"/>
  <c r="T315" i="22"/>
  <c r="T279" i="22"/>
  <c r="T382" i="22"/>
  <c r="T59" i="22"/>
  <c r="T515" i="22"/>
  <c r="T414" i="22"/>
  <c r="T429" i="22"/>
  <c r="T281" i="22"/>
  <c r="T379" i="22"/>
  <c r="T235" i="22"/>
  <c r="T448" i="22"/>
  <c r="T145" i="22"/>
  <c r="T298" i="22"/>
  <c r="T300" i="22"/>
  <c r="T89" i="22"/>
  <c r="T317" i="22"/>
  <c r="T418" i="22"/>
  <c r="T94" i="22"/>
  <c r="T294" i="22"/>
  <c r="T326" i="22"/>
  <c r="T508" i="22"/>
  <c r="T36" i="22"/>
  <c r="V429" i="22"/>
  <c r="V86" i="22"/>
  <c r="V497" i="22"/>
  <c r="V483" i="22"/>
  <c r="T220" i="22"/>
  <c r="T438" i="22"/>
  <c r="T47" i="22"/>
  <c r="T237" i="22"/>
  <c r="T352" i="22"/>
  <c r="T211" i="22"/>
  <c r="T370" i="22"/>
  <c r="T322" i="22"/>
  <c r="T183" i="22"/>
  <c r="T422" i="22"/>
  <c r="T23" i="22"/>
  <c r="T517" i="22"/>
  <c r="T108" i="22"/>
  <c r="T165" i="22"/>
  <c r="T250" i="22"/>
  <c r="T265" i="22"/>
  <c r="T120" i="22"/>
  <c r="V147" i="22"/>
  <c r="Q348" i="22"/>
  <c r="T483" i="22"/>
  <c r="T253" i="22"/>
  <c r="T402" i="22"/>
  <c r="T257" i="22"/>
  <c r="T157" i="22"/>
  <c r="T349" i="22"/>
  <c r="T148" i="22"/>
  <c r="T380" i="22"/>
  <c r="T158" i="22"/>
  <c r="T239" i="22"/>
  <c r="T450" i="22"/>
  <c r="T168" i="22"/>
  <c r="T374" i="22"/>
  <c r="T313" i="22"/>
  <c r="T229" i="22"/>
  <c r="V371" i="22"/>
  <c r="T96" i="22"/>
  <c r="Q429" i="22"/>
  <c r="T289" i="22"/>
  <c r="T164" i="22"/>
  <c r="T177" i="22"/>
  <c r="Q299" i="22"/>
  <c r="T499" i="22"/>
  <c r="T86" i="22"/>
  <c r="T261" i="22"/>
  <c r="T404" i="22"/>
  <c r="T287" i="22"/>
  <c r="T502" i="22"/>
  <c r="V443" i="22"/>
  <c r="Q497" i="22"/>
  <c r="T92" i="22"/>
  <c r="T203" i="22"/>
  <c r="V51" i="22"/>
  <c r="T445" i="22"/>
  <c r="T411" i="22"/>
  <c r="T301" i="22"/>
  <c r="T460" i="22"/>
  <c r="T398" i="22"/>
  <c r="T103" i="22"/>
  <c r="T207" i="22"/>
  <c r="T224" i="22"/>
  <c r="V387" i="22"/>
  <c r="V427" i="22"/>
  <c r="I17" i="22"/>
  <c r="V477" i="22"/>
  <c r="V504" i="22"/>
  <c r="V403" i="22"/>
  <c r="H17" i="22"/>
  <c r="V98" i="22"/>
  <c r="V356" i="22"/>
  <c r="Q481" i="22"/>
  <c r="V486" i="22"/>
  <c r="T335" i="22"/>
  <c r="V252" i="22"/>
  <c r="T378" i="22"/>
  <c r="T306" i="22"/>
  <c r="T478" i="22"/>
  <c r="T444" i="22"/>
  <c r="T268" i="22"/>
  <c r="T247" i="22"/>
  <c r="T513" i="22"/>
  <c r="Q51" i="22"/>
  <c r="Q387" i="22"/>
  <c r="T407" i="22"/>
  <c r="T246" i="22"/>
  <c r="T363" i="22"/>
  <c r="T196" i="22"/>
  <c r="V363" i="22"/>
  <c r="V112" i="22"/>
  <c r="T396" i="22"/>
  <c r="V396" i="22"/>
  <c r="V173" i="22"/>
  <c r="V417" i="22"/>
  <c r="V31" i="22"/>
  <c r="V129" i="22"/>
  <c r="V346" i="22"/>
  <c r="T188" i="22"/>
  <c r="V188" i="22"/>
  <c r="T152" i="22"/>
  <c r="V152" i="22"/>
  <c r="T361" i="22"/>
  <c r="V361" i="22"/>
  <c r="T473" i="22"/>
  <c r="V473" i="22"/>
  <c r="V282" i="22"/>
  <c r="V125" i="22"/>
  <c r="T262" i="22"/>
  <c r="V262" i="22"/>
  <c r="T264" i="22"/>
  <c r="V264" i="22"/>
  <c r="V437" i="22"/>
  <c r="T383" i="22"/>
  <c r="V383" i="22"/>
  <c r="V28" i="22"/>
  <c r="T270" i="22"/>
  <c r="V270" i="22"/>
  <c r="V290" i="22"/>
  <c r="T476" i="22"/>
  <c r="V476" i="22"/>
  <c r="T506" i="22"/>
  <c r="V506" i="22"/>
  <c r="V425" i="22"/>
  <c r="T230" i="22"/>
  <c r="V230" i="22"/>
  <c r="V40" i="22"/>
  <c r="V30" i="22"/>
  <c r="V79" i="22"/>
  <c r="T193" i="22"/>
  <c r="V193" i="22"/>
  <c r="T338" i="22"/>
  <c r="V338" i="22"/>
  <c r="T172" i="22"/>
  <c r="V172" i="22"/>
  <c r="V101" i="22"/>
  <c r="T238" i="22"/>
  <c r="V238" i="22"/>
  <c r="V479" i="22"/>
  <c r="T421" i="22"/>
  <c r="T61" i="22"/>
  <c r="T272" i="22"/>
  <c r="T277" i="22"/>
  <c r="Q219" i="22"/>
  <c r="T343" i="22"/>
  <c r="Q504" i="22"/>
  <c r="T431" i="22"/>
  <c r="T470" i="22"/>
  <c r="T356" i="22"/>
  <c r="T113" i="22"/>
  <c r="T179" i="22"/>
  <c r="T100" i="22"/>
  <c r="T65" i="22"/>
  <c r="T69" i="22"/>
  <c r="V493" i="22"/>
  <c r="V505" i="22"/>
  <c r="T178" i="22"/>
  <c r="T387" i="22"/>
  <c r="T216" i="22"/>
  <c r="T174" i="22"/>
  <c r="T45" i="22"/>
  <c r="T116" i="22"/>
  <c r="T127" i="22"/>
  <c r="T486" i="22"/>
  <c r="T449" i="22"/>
  <c r="V185" i="22"/>
  <c r="T269" i="22"/>
  <c r="T218" i="22"/>
  <c r="V421" i="22"/>
  <c r="T79" i="22"/>
  <c r="T28" i="22"/>
  <c r="T437" i="22"/>
  <c r="T173" i="22"/>
  <c r="T31" i="22"/>
  <c r="V449" i="22"/>
  <c r="Q513" i="22"/>
  <c r="Q363" i="22"/>
  <c r="T282" i="22"/>
  <c r="T125" i="22"/>
  <c r="T425" i="22"/>
  <c r="T226" i="22"/>
  <c r="T417" i="22"/>
  <c r="T40" i="22"/>
  <c r="T112" i="22"/>
  <c r="V331" i="22"/>
  <c r="V379" i="22"/>
  <c r="T101" i="22"/>
  <c r="Q43" i="22"/>
  <c r="V162" i="22"/>
  <c r="V123" i="22"/>
  <c r="V239" i="22"/>
  <c r="V362" i="22"/>
  <c r="V368" i="22"/>
  <c r="V323" i="22"/>
  <c r="V293" i="22"/>
  <c r="T217" i="22"/>
  <c r="Q123" i="22"/>
  <c r="V203" i="22"/>
  <c r="T369" i="22"/>
  <c r="V374" i="22"/>
  <c r="Q239" i="22"/>
  <c r="T82" i="22"/>
  <c r="V82" i="22"/>
  <c r="T366" i="22"/>
  <c r="V334" i="22"/>
  <c r="T479" i="22"/>
  <c r="V249" i="22"/>
  <c r="T427" i="22"/>
  <c r="T505" i="22"/>
  <c r="T232" i="22"/>
  <c r="T384" i="22"/>
  <c r="V87" i="22"/>
  <c r="T162" i="22"/>
  <c r="T401" i="22"/>
  <c r="V268" i="22"/>
  <c r="T386" i="22"/>
  <c r="V234" i="22"/>
  <c r="T305" i="22"/>
  <c r="V275" i="22"/>
  <c r="T132" i="22"/>
  <c r="V394" i="22"/>
  <c r="V481" i="22"/>
  <c r="V55" i="22"/>
  <c r="T462" i="22"/>
  <c r="V208" i="22"/>
  <c r="T63" i="22"/>
  <c r="V228" i="22"/>
  <c r="V414" i="22"/>
  <c r="T171" i="22"/>
  <c r="V499" i="22"/>
  <c r="V393" i="22"/>
  <c r="V35" i="22"/>
  <c r="T139" i="22"/>
  <c r="V367" i="22"/>
  <c r="T329" i="22"/>
  <c r="T309" i="22"/>
  <c r="T189" i="22"/>
  <c r="T481" i="22"/>
  <c r="V434" i="22"/>
  <c r="N15" i="22"/>
  <c r="V211" i="22"/>
  <c r="V41" i="22"/>
  <c r="T405" i="22"/>
  <c r="T286" i="22"/>
  <c r="T70" i="22"/>
  <c r="T141" i="22"/>
  <c r="T30" i="22"/>
  <c r="T25" i="22"/>
  <c r="T38" i="22"/>
  <c r="V106" i="22"/>
  <c r="T201" i="22"/>
  <c r="T319" i="22"/>
  <c r="V468" i="22"/>
  <c r="V278" i="22"/>
  <c r="T284" i="22"/>
  <c r="V246" i="22"/>
  <c r="T290" i="22"/>
  <c r="T37" i="22"/>
  <c r="T410" i="22"/>
  <c r="T35" i="22"/>
  <c r="V350" i="22"/>
  <c r="T346" i="22"/>
  <c r="T53" i="22"/>
  <c r="T480" i="22"/>
  <c r="T389" i="22"/>
  <c r="T202" i="22"/>
  <c r="T435" i="22"/>
  <c r="T80" i="22"/>
  <c r="V229" i="22"/>
  <c r="T511" i="22"/>
  <c r="T497" i="22"/>
  <c r="V161" i="22"/>
  <c r="T408" i="22"/>
  <c r="T385" i="22"/>
  <c r="T225" i="22"/>
  <c r="V313" i="22"/>
  <c r="V358" i="22"/>
  <c r="T321" i="22"/>
  <c r="T129" i="22"/>
  <c r="V100" i="22"/>
  <c r="Q35" i="22"/>
  <c r="T195" i="22"/>
  <c r="V201" i="22"/>
  <c r="T267" i="22"/>
  <c r="V224" i="22"/>
  <c r="T432" i="22"/>
  <c r="T333" i="22"/>
  <c r="V447" i="22"/>
  <c r="T107" i="22"/>
  <c r="V36" i="22"/>
  <c r="V164" i="22"/>
  <c r="T472" i="22"/>
  <c r="T393" i="22"/>
  <c r="V474" i="22"/>
  <c r="V168" i="22"/>
  <c r="T394" i="22"/>
  <c r="V52" i="22"/>
  <c r="T357" i="22"/>
  <c r="T325" i="22"/>
  <c r="V325" i="22"/>
  <c r="T302" i="22"/>
  <c r="T494" i="22"/>
  <c r="T464" i="22"/>
  <c r="Q93" i="22"/>
  <c r="V72" i="22"/>
  <c r="V296" i="22"/>
  <c r="V440" i="22"/>
  <c r="V46" i="22"/>
  <c r="V194" i="22"/>
  <c r="V416" i="22"/>
  <c r="V227" i="22"/>
  <c r="T328" i="22"/>
  <c r="T198" i="22"/>
  <c r="V109" i="22"/>
  <c r="V27" i="22"/>
  <c r="T324" i="22"/>
  <c r="V146" i="22"/>
  <c r="V59" i="22"/>
  <c r="V88" i="22"/>
  <c r="T256" i="22"/>
  <c r="T87" i="22"/>
  <c r="T510" i="22"/>
  <c r="V140" i="22"/>
  <c r="V187" i="22"/>
  <c r="T490" i="22"/>
  <c r="T316" i="22"/>
  <c r="V66" i="22"/>
  <c r="V233" i="22"/>
  <c r="V235" i="22"/>
  <c r="V158" i="22"/>
  <c r="V503" i="22"/>
  <c r="T278" i="22"/>
  <c r="V45" i="22"/>
  <c r="V467" i="22"/>
  <c r="V349" i="22"/>
  <c r="V226" i="22"/>
  <c r="V117" i="22"/>
  <c r="V138" i="22"/>
  <c r="V199" i="22"/>
  <c r="V364" i="22"/>
  <c r="T62" i="22"/>
  <c r="T303" i="22"/>
  <c r="V166" i="22"/>
  <c r="V309" i="22"/>
  <c r="V448" i="22"/>
  <c r="V171" i="22"/>
  <c r="V213" i="22"/>
  <c r="V242" i="22"/>
  <c r="T97" i="22"/>
  <c r="T191" i="22"/>
  <c r="T227" i="22"/>
  <c r="V466" i="22"/>
  <c r="T147" i="22"/>
  <c r="T242" i="22"/>
  <c r="T68" i="22"/>
  <c r="V397" i="22"/>
  <c r="V359" i="22"/>
  <c r="V133" i="22"/>
  <c r="V366" i="22"/>
  <c r="V115" i="22"/>
  <c r="V163" i="22"/>
  <c r="V237" i="22"/>
  <c r="V428" i="22"/>
  <c r="V220" i="22"/>
  <c r="T340" i="22"/>
  <c r="V426" i="22"/>
  <c r="T344" i="22"/>
  <c r="V342" i="22"/>
  <c r="V25" i="22"/>
  <c r="V155" i="22"/>
  <c r="T397" i="22"/>
  <c r="P15" i="22"/>
  <c r="V354" i="22"/>
  <c r="V488" i="22"/>
  <c r="V170" i="22"/>
  <c r="V192" i="22"/>
  <c r="V327" i="22"/>
  <c r="V223" i="22"/>
  <c r="T126" i="22"/>
  <c r="T400" i="22"/>
  <c r="V108" i="22"/>
  <c r="V157" i="22"/>
  <c r="V492" i="22"/>
  <c r="V297" i="22"/>
  <c r="T84" i="22"/>
  <c r="V287" i="22"/>
  <c r="T219" i="22"/>
  <c r="T46" i="22"/>
  <c r="T376" i="22"/>
  <c r="T50" i="22"/>
  <c r="V80" i="22"/>
  <c r="V305" i="22"/>
  <c r="V419" i="22"/>
  <c r="V410" i="22"/>
  <c r="T310" i="22"/>
  <c r="V154" i="22"/>
  <c r="V375" i="22"/>
  <c r="T440" i="22"/>
  <c r="V498" i="22"/>
  <c r="V365" i="22"/>
  <c r="V71" i="22"/>
  <c r="Q405" i="22"/>
  <c r="V217" i="22"/>
  <c r="V273" i="22"/>
  <c r="T137" i="22"/>
  <c r="V263" i="22"/>
  <c r="T456" i="22"/>
  <c r="T314" i="22"/>
  <c r="V236" i="22"/>
  <c r="T206" i="22"/>
  <c r="T484" i="22"/>
  <c r="V484" i="22"/>
  <c r="V317" i="22"/>
  <c r="T114" i="22"/>
  <c r="T104" i="22"/>
  <c r="T51" i="22"/>
  <c r="V33" i="22"/>
  <c r="V328" i="22"/>
  <c r="V352" i="22"/>
  <c r="V231" i="22"/>
  <c r="V29" i="22"/>
  <c r="V62" i="22"/>
  <c r="V316" i="22"/>
  <c r="V241" i="22"/>
  <c r="V314" i="22"/>
  <c r="V244" i="22"/>
  <c r="T403" i="22"/>
  <c r="V475" i="22"/>
  <c r="V389" i="22"/>
  <c r="Q407" i="22"/>
  <c r="V517" i="22"/>
  <c r="T117" i="22"/>
  <c r="T304" i="22"/>
  <c r="V382" i="22"/>
  <c r="Q163" i="22"/>
  <c r="V491" i="22"/>
  <c r="T471" i="22"/>
  <c r="V308" i="22"/>
  <c r="T115" i="22"/>
  <c r="N16" i="22"/>
  <c r="T60" i="22"/>
  <c r="O15" i="22"/>
  <c r="T131" i="22"/>
  <c r="V131" i="22"/>
  <c r="V232" i="22"/>
  <c r="T365" i="22"/>
  <c r="T373" i="22"/>
  <c r="T163" i="22"/>
  <c r="V127" i="22"/>
  <c r="V216" i="22"/>
  <c r="T482" i="22"/>
  <c r="V482" i="22"/>
  <c r="V189" i="22"/>
  <c r="V267" i="22"/>
  <c r="V513" i="22"/>
  <c r="T24" i="22"/>
  <c r="T29" i="22"/>
  <c r="T231" i="22"/>
  <c r="V89" i="22"/>
  <c r="T71" i="22"/>
  <c r="T58" i="22"/>
  <c r="V266" i="22"/>
  <c r="V512" i="22"/>
  <c r="T488" i="22"/>
  <c r="T469" i="22"/>
  <c r="V469" i="22"/>
  <c r="T428" i="22"/>
  <c r="T75" i="22"/>
  <c r="V75" i="22"/>
  <c r="P16" i="22"/>
  <c r="T423" i="22"/>
  <c r="V423" i="22"/>
  <c r="V178" i="22"/>
  <c r="V285" i="22"/>
  <c r="T133" i="22"/>
  <c r="V310" i="22"/>
  <c r="V247" i="22"/>
  <c r="V286" i="22"/>
  <c r="T143" i="22"/>
  <c r="V202" i="22"/>
  <c r="V301" i="22"/>
  <c r="Q314" i="22"/>
  <c r="T199" i="22"/>
  <c r="V430" i="22"/>
  <c r="T433" i="22"/>
  <c r="T176" i="22"/>
  <c r="V76" i="22"/>
  <c r="V307" i="22"/>
  <c r="T170" i="22"/>
  <c r="Q365" i="22"/>
  <c r="T492" i="22"/>
  <c r="T130" i="22"/>
  <c r="T121" i="22"/>
  <c r="V50" i="22"/>
  <c r="T297" i="22"/>
  <c r="V432" i="22"/>
  <c r="T72" i="22"/>
  <c r="T149" i="22"/>
  <c r="V412" i="22"/>
  <c r="T296" i="22"/>
  <c r="V507" i="22"/>
  <c r="T109" i="22"/>
  <c r="V148" i="22"/>
  <c r="V413" i="22"/>
  <c r="T93" i="22"/>
  <c r="S15" i="22"/>
  <c r="V118" i="22"/>
  <c r="V160" i="22"/>
  <c r="V292" i="22"/>
  <c r="O16" i="22"/>
  <c r="Q75" i="22"/>
  <c r="V336" i="22"/>
  <c r="T388" i="22"/>
  <c r="V388" i="22"/>
  <c r="V460" i="22"/>
  <c r="S16" i="22"/>
  <c r="V405" i="22"/>
  <c r="V96" i="22"/>
  <c r="V225" i="22"/>
  <c r="Q141" i="22"/>
  <c r="V424" i="22"/>
  <c r="T138" i="22"/>
  <c r="V439" i="22"/>
  <c r="T359" i="22"/>
  <c r="T27" i="22"/>
  <c r="T155" i="22"/>
  <c r="V44" i="22"/>
  <c r="T85" i="22"/>
  <c r="V32" i="22"/>
  <c r="V122" i="22"/>
  <c r="V110" i="22"/>
  <c r="T273" i="22"/>
  <c r="T197" i="22"/>
  <c r="V197" i="22"/>
  <c r="T390" i="22"/>
  <c r="V120" i="22"/>
  <c r="V269" i="22"/>
  <c r="V386" i="22"/>
  <c r="V289" i="22"/>
  <c r="Q339" i="22"/>
  <c r="K15" i="22"/>
  <c r="V139" i="22"/>
  <c r="T118" i="22"/>
  <c r="V107" i="22"/>
  <c r="T187" i="22"/>
  <c r="Q90" i="22"/>
  <c r="T90" i="22"/>
  <c r="T32" i="22"/>
  <c r="T110" i="22"/>
  <c r="T122" i="22"/>
  <c r="T212" i="22"/>
  <c r="V212" i="22"/>
  <c r="G17" i="22"/>
  <c r="T33" i="22"/>
  <c r="M15" i="22"/>
  <c r="V339" i="22"/>
  <c r="V454" i="22"/>
  <c r="V283" i="22"/>
  <c r="M16" i="22"/>
  <c r="V136" i="22"/>
  <c r="V372" i="22"/>
  <c r="T336" i="22"/>
  <c r="V251" i="22"/>
  <c r="T210" i="22"/>
  <c r="T91" i="22"/>
  <c r="V121" i="22"/>
  <c r="V177" i="22"/>
  <c r="T292" i="22"/>
  <c r="V256" i="22"/>
  <c r="V411" i="22"/>
  <c r="V221" i="22"/>
  <c r="V124" i="22"/>
  <c r="T200" i="22"/>
  <c r="T354" i="22"/>
  <c r="T241" i="22"/>
  <c r="T512" i="22"/>
  <c r="T20" i="22"/>
  <c r="V20" i="22"/>
  <c r="K16" i="22"/>
  <c r="S17" i="22" l="1"/>
  <c r="K12" i="22" s="1"/>
  <c r="N17" i="22"/>
  <c r="M17" i="22"/>
  <c r="O17" i="22"/>
  <c r="P17" i="22"/>
  <c r="T15" i="22"/>
  <c r="Q16" i="22"/>
  <c r="T16" i="22"/>
  <c r="Q15" i="22"/>
  <c r="V15" i="22"/>
  <c r="K17" i="22"/>
  <c r="U15" i="22"/>
  <c r="U16" i="22"/>
  <c r="V16" i="22"/>
  <c r="Q17" i="22" l="1"/>
  <c r="J6" i="22" s="1"/>
  <c r="U17" i="22"/>
  <c r="T17" i="22"/>
  <c r="V17" i="22"/>
  <c r="K6" i="22" s="1"/>
  <c r="C11" i="7" l="1"/>
  <c r="C12" i="7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12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11" i="4"/>
  <c r="E6" i="4" l="1"/>
  <c r="E7" i="4"/>
  <c r="E8" i="4" s="1"/>
  <c r="O6" i="4" l="1"/>
  <c r="P6" i="4"/>
</calcChain>
</file>

<file path=xl/sharedStrings.xml><?xml version="1.0" encoding="utf-8"?>
<sst xmlns="http://schemas.openxmlformats.org/spreadsheetml/2006/main" count="482" uniqueCount="289">
  <si>
    <t>Year</t>
  </si>
  <si>
    <t>Gasoil</t>
  </si>
  <si>
    <t>Gasoline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</si>
  <si>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</si>
  <si>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</si>
  <si>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</si>
  <si>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</si>
  <si>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</si>
  <si>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</si>
  <si>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</si>
  <si>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</si>
  <si>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</si>
  <si>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</si>
  <si>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</si>
  <si>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</si>
  <si>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</si>
  <si>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10^3 m3</t>
  </si>
  <si>
    <t>MWh</t>
  </si>
  <si>
    <t>NCV</t>
  </si>
  <si>
    <t>Efficiency</t>
  </si>
  <si>
    <t>TJ/Gg</t>
  </si>
  <si>
    <t>IPCC</t>
  </si>
  <si>
    <t>Density</t>
  </si>
  <si>
    <t>kg/m3</t>
  </si>
  <si>
    <t>Efficiency GT</t>
  </si>
  <si>
    <t>Efficiency CC</t>
  </si>
  <si>
    <t>45% - 60%</t>
  </si>
  <si>
    <t>30% - 40%</t>
  </si>
  <si>
    <t>Generation (TJ)</t>
  </si>
  <si>
    <t>Consumption (TJ)</t>
  </si>
  <si>
    <t>Mean</t>
  </si>
  <si>
    <t>STD</t>
  </si>
  <si>
    <t>SE</t>
  </si>
  <si>
    <t>Sample 1</t>
  </si>
  <si>
    <t>Methane-Ideal Gas Law</t>
  </si>
  <si>
    <t>Sample size</t>
  </si>
  <si>
    <t>Average C stock</t>
  </si>
  <si>
    <t>tC/ha</t>
  </si>
  <si>
    <t>Standard deviation</t>
  </si>
  <si>
    <t>Standard error</t>
  </si>
  <si>
    <t>Uncertainty</t>
  </si>
  <si>
    <t>L CI 95%</t>
  </si>
  <si>
    <t>U CI 95%</t>
  </si>
  <si>
    <t>Month-Year</t>
  </si>
  <si>
    <t>σ/μ</t>
  </si>
  <si>
    <t>Created By Version</t>
  </si>
  <si>
    <t>8.1.0</t>
  </si>
  <si>
    <t>Required Version</t>
  </si>
  <si>
    <t>5.0.0</t>
  </si>
  <si>
    <t>Recommended Version</t>
  </si>
  <si>
    <t>Modified By Version</t>
  </si>
  <si>
    <t>Count</t>
  </si>
  <si>
    <t>GUID</t>
  </si>
  <si>
    <t>Name</t>
  </si>
  <si>
    <t>Range</t>
  </si>
  <si>
    <t>CRC</t>
  </si>
  <si>
    <t>Options</t>
  </si>
  <si>
    <t>Comp. Graph Serialization</t>
  </si>
  <si>
    <t>PP Graph Serialization</t>
  </si>
  <si>
    <t>QQ Graph Serialization</t>
  </si>
  <si>
    <t>Unsued</t>
  </si>
  <si>
    <t>Fixed Params</t>
  </si>
  <si>
    <t>Bootstrap Options</t>
  </si>
  <si>
    <t>BootstrapParamGraphSerialization</t>
  </si>
  <si>
    <t>BatchFit Options</t>
  </si>
  <si>
    <t>BootstrapGOFGraphSerialization</t>
  </si>
  <si>
    <t>FitSelector</t>
  </si>
  <si>
    <t>FIT_F150E_1A09B</t>
  </si>
  <si>
    <t>EFCF4 (CF4 emission factor) kgCF4/tAl</t>
  </si>
  <si>
    <t>F1	0	0	-1E+300	1E+300	1	0	0	0	0	1	25	BetaGeneral	Binomial	Expon	ExtValue	Gamma	Geomet	IntUniform	InvGauss	Logistic	LogLogistic	Lognorm	NegBin	Normal	Pareto	Pearson5	Pearson6	Pert	Poisson	Triang	Uniform	Weibull	ExtValueMin	Laplace	Levy	Kumaraswamy	0	1	-1	1	0	1	0	0	0</t>
  </si>
  <si>
    <t>GF1_rK0qDwEAEwDUAAwjACcANQB8AJAAkQCfAK0ArgDQAMoAKwD//wAAAAAAAAEEAAAAAAAAAAABQUNvbXBhcmFjacOzbiBkZSBhanVzdGUgcGFyYSBFRkNGNCAoQ0Y0IGVtaXNzaW9uIGZhY3Rvcikga2dDRjQvdEFsAQABARAAAgABClN0YXRpc3RpY3MDAQEA/wEBAQEBAAEBAQAEAAAAAQEBAQEAAQEBAAQAAAAAtgDAAAEBAwGamZmZmZmpPwAAZmZmZmZm7j8AAAUAAQEBAAEBAQA=</t>
  </si>
  <si>
    <t xml:space="preserve">0	8								</t>
  </si>
  <si>
    <t>F1	FALSE	1000	0.95</t>
  </si>
  <si>
    <t>FIT_91125_A573</t>
  </si>
  <si>
    <t>Conjunto de datos 1</t>
  </si>
  <si>
    <t>GF1_rK0qDwEAEwDCAAwjACcANQBqAH4AfwCNAJsAnAC+ALgAKwD//wAAAAAAAAEEAAAAAAAAAAABL0NvbXBhcmFjacOzbiBkZSBhanVzdGUgcGFyYSBDb25qdW50byBkZSBkYXRvcyAxAQABARAAAgABClN0YXRpc3RpY3MDAQEA/wEBAQEBAAEBAQAEAAAAAQEBAQEAAQEBAAQAAAAApACuAAEBAwGamZmZmZmpPwAAZmZmZmZm7j8AAAUAAQEBAAEBAQA=</t>
  </si>
  <si>
    <t>jan-14</t>
  </si>
  <si>
    <t>feb-14</t>
  </si>
  <si>
    <t>mar-14</t>
  </si>
  <si>
    <t>apr-14</t>
  </si>
  <si>
    <t>jun-14</t>
  </si>
  <si>
    <t>jul-14</t>
  </si>
  <si>
    <t>aug-14</t>
  </si>
  <si>
    <t>sep-14</t>
  </si>
  <si>
    <t>oct-14</t>
  </si>
  <si>
    <t>nov-14</t>
  </si>
  <si>
    <t>dec-14</t>
  </si>
  <si>
    <t>may-14</t>
  </si>
  <si>
    <t>jan-15</t>
  </si>
  <si>
    <t>apr-15</t>
  </si>
  <si>
    <t>aug-15</t>
  </si>
  <si>
    <t>dec-15</t>
  </si>
  <si>
    <t>jan-16</t>
  </si>
  <si>
    <t>apr-16</t>
  </si>
  <si>
    <t>aug-16</t>
  </si>
  <si>
    <t>dec-16</t>
  </si>
  <si>
    <r>
      <t>CF</t>
    </r>
    <r>
      <rPr>
        <b/>
        <vertAlign val="subscript"/>
        <sz val="11"/>
        <rFont val="Calibri"/>
        <family val="2"/>
        <scheme val="minor"/>
      </rPr>
      <t>4</t>
    </r>
    <r>
      <rPr>
        <b/>
        <sz val="11"/>
        <rFont val="Calibri"/>
        <family val="2"/>
        <scheme val="minor"/>
      </rPr>
      <t xml:space="preserve"> emission factor
gCF</t>
    </r>
    <r>
      <rPr>
        <b/>
        <vertAlign val="subscript"/>
        <sz val="11"/>
        <rFont val="Calibri"/>
        <family val="2"/>
        <scheme val="minor"/>
      </rPr>
      <t>4</t>
    </r>
    <r>
      <rPr>
        <b/>
        <sz val="11"/>
        <rFont val="Calibri"/>
        <family val="2"/>
        <scheme val="minor"/>
      </rPr>
      <t>/tAl</t>
    </r>
  </si>
  <si>
    <t>Samp. 1</t>
  </si>
  <si>
    <t>Natural gas consumption</t>
  </si>
  <si>
    <t>Gas Turbine generation</t>
  </si>
  <si>
    <t>Lime</t>
  </si>
  <si>
    <t>Cement</t>
  </si>
  <si>
    <t>Population</t>
  </si>
  <si>
    <t>INTERPOLATION</t>
  </si>
  <si>
    <t>EXTRAPOLATION</t>
  </si>
  <si>
    <t>Sector</t>
  </si>
  <si>
    <t>Industrial</t>
  </si>
  <si>
    <t>Residential</t>
  </si>
  <si>
    <t>Transport</t>
  </si>
  <si>
    <t>Fuel consumption (TJ)</t>
  </si>
  <si>
    <t>Commercial</t>
  </si>
  <si>
    <t>Fuel</t>
  </si>
  <si>
    <t>EF gasoil (tCO2/TJ)</t>
  </si>
  <si>
    <t>Emissions</t>
  </si>
  <si>
    <t>Lower</t>
  </si>
  <si>
    <t>Upper</t>
  </si>
  <si>
    <t xml:space="preserve">Uncertainty </t>
  </si>
  <si>
    <t>TOTAL</t>
  </si>
  <si>
    <t>AD (TJ)</t>
  </si>
  <si>
    <t>E (tCO2)</t>
  </si>
  <si>
    <t>%</t>
  </si>
  <si>
    <t>μ</t>
  </si>
  <si>
    <t>σ</t>
  </si>
  <si>
    <t>2σ/μ</t>
  </si>
  <si>
    <t>2010 real</t>
  </si>
  <si>
    <t>Error</t>
  </si>
  <si>
    <t>U</t>
  </si>
  <si>
    <t>Fuel consumption statistics are published by the Ministry of Energy every year for gasoil and gasoline. The statistics contains the most updated information for the current and previous years.</t>
  </si>
  <si>
    <t>Evaluate consistency and identify fluctuations over time in series to derive the uncertainty of the data</t>
  </si>
  <si>
    <t>Fuel consumption and electricity generation are reported every year by the electricity grid administrator.</t>
  </si>
  <si>
    <t xml:space="preserve">Evaluate the reported data, calculate the efficiency to identify any inconsistency and assess uncertainty. </t>
  </si>
  <si>
    <t>Carbon stock in forest was obtained from a survey.</t>
  </si>
  <si>
    <t>Calculate the uncertainty of the carbon stock obtained from the sampling to be used in the GHG inventory.</t>
  </si>
  <si>
    <t>The emissions from land use change will be calculated for the entire country in the year in which the survey was carried out.</t>
  </si>
  <si>
    <t>To determine the emission factor for aluminum production, a monitoring system was set to detect the anode effect. Average monthly EF were calculated for CF4 and recorded for three years.</t>
  </si>
  <si>
    <t>Perform statistical analysis to identify PDF candidates, calculate the mean, standard deviation, standard error and uncertainty.</t>
  </si>
  <si>
    <t>Lime production statistics were not available for the last two years</t>
  </si>
  <si>
    <t>Investigate the relationship with the production of cement, obtaind the regression formula to surrogate lime production and determine the uncertainty of the estimation used.</t>
  </si>
  <si>
    <t>Municipal solid waste generation per capita is used to calculate the amount of waste to be treated in a landfill that serves a specific region.</t>
  </si>
  <si>
    <t>Extrapolate the data from the census to calculate the population in 2020 and asses the uncertainty.</t>
  </si>
  <si>
    <t>Obtain the yearly population for the region interpolating the data from the census and asses the uncertainty.</t>
  </si>
  <si>
    <t>Total gasoil consumption is obtained at national level from fuel suppliers. The sectoral distribution is estimated for transport, industrial and commercial sectors through sampling.</t>
  </si>
  <si>
    <t xml:space="preserve">The residential fuel use is obtained as the difference between total fuel consumption and usage in the other sectors.
</t>
  </si>
  <si>
    <t xml:space="preserve">Assess uncertainty in residential sector without and with correlation.
</t>
  </si>
  <si>
    <t xml:space="preserve">a) Given a sample with 80 individual values, calculate the mean, standard deviation and standard error.
</t>
  </si>
  <si>
    <t>b) If the sampling is repeated ten times, calculate the mean for each sample and the standard deviation of the sampling distribution of the mean and compare with a).</t>
  </si>
  <si>
    <t>Carbon stock in forest was obtained from a survey with a sample size of 30 individuals.</t>
  </si>
  <si>
    <t>U not corr. LEP</t>
  </si>
  <si>
    <t>U corr.   LEP</t>
  </si>
  <si>
    <t>U not corr. MCS</t>
  </si>
  <si>
    <t>U corr.   MCS</t>
  </si>
  <si>
    <t>July 2021</t>
  </si>
  <si>
    <t>June 2022</t>
  </si>
  <si>
    <t>June 2023</t>
  </si>
  <si>
    <t>Mean (μ)</t>
  </si>
  <si>
    <t>Standard deviation (σ)</t>
  </si>
  <si>
    <t>Standard error (SE)</t>
  </si>
  <si>
    <t>Median</t>
  </si>
  <si>
    <t>Gasoil consumption</t>
  </si>
  <si>
    <t>GJ</t>
  </si>
  <si>
    <t>Gasoil EF</t>
  </si>
  <si>
    <t>kg CO2/GJ</t>
  </si>
  <si>
    <t>t CO2</t>
  </si>
  <si>
    <t>m3</t>
  </si>
  <si>
    <t>Gasoil density</t>
  </si>
  <si>
    <t>t/m3</t>
  </si>
  <si>
    <t>Gasoil NCV</t>
  </si>
  <si>
    <t>GJ/t</t>
  </si>
  <si>
    <t>Case 1</t>
  </si>
  <si>
    <t>Case 2</t>
  </si>
  <si>
    <t>Calculate the uncertainty of the emissions applying linear error propagation</t>
  </si>
  <si>
    <t>Ui</t>
  </si>
  <si>
    <t>Case 3</t>
  </si>
  <si>
    <t>E vent</t>
  </si>
  <si>
    <t>t CO2e</t>
  </si>
  <si>
    <t>E flare</t>
  </si>
  <si>
    <t>Contribution to uncertainty</t>
  </si>
  <si>
    <t>Contribution to variance</t>
  </si>
  <si>
    <t>E1</t>
  </si>
  <si>
    <t>E2</t>
  </si>
  <si>
    <t>E3</t>
  </si>
  <si>
    <t>E4</t>
  </si>
  <si>
    <t>E5</t>
  </si>
  <si>
    <t>Case 4</t>
  </si>
  <si>
    <r>
      <t xml:space="preserve">  </t>
    </r>
    <r>
      <rPr>
        <u/>
        <sz val="11"/>
        <color rgb="FF7030A0"/>
        <rFont val="Calibri"/>
        <family val="2"/>
        <scheme val="minor"/>
      </rPr>
      <t>(Ui x Ei)</t>
    </r>
    <r>
      <rPr>
        <vertAlign val="superscript"/>
        <sz val="11"/>
        <color rgb="FF7030A0"/>
        <rFont val="Calibri"/>
        <family val="2"/>
        <scheme val="minor"/>
      </rPr>
      <t>2</t>
    </r>
    <r>
      <rPr>
        <sz val="11"/>
        <color rgb="FF7030A0"/>
        <rFont val="Calibri"/>
        <family val="2"/>
        <scheme val="minor"/>
      </rPr>
      <t xml:space="preserve"> 
(∑Ei)</t>
    </r>
    <r>
      <rPr>
        <vertAlign val="superscript"/>
        <sz val="11"/>
        <color rgb="FF7030A0"/>
        <rFont val="Calibri"/>
        <family val="2"/>
        <scheme val="minor"/>
      </rPr>
      <t>2</t>
    </r>
  </si>
  <si>
    <r>
      <t xml:space="preserve">  </t>
    </r>
    <r>
      <rPr>
        <u/>
        <sz val="11"/>
        <color theme="5"/>
        <rFont val="Calibri"/>
        <family val="2"/>
        <scheme val="minor"/>
      </rPr>
      <t>(Ui x Ei)</t>
    </r>
    <r>
      <rPr>
        <vertAlign val="superscript"/>
        <sz val="11"/>
        <color theme="5"/>
        <rFont val="Calibri"/>
        <family val="2"/>
        <scheme val="minor"/>
      </rPr>
      <t>2</t>
    </r>
    <r>
      <rPr>
        <sz val="11"/>
        <color theme="5"/>
        <rFont val="Calibri"/>
        <family val="2"/>
        <scheme val="minor"/>
      </rPr>
      <t xml:space="preserve"> 
∑(Ui x Ei)</t>
    </r>
    <r>
      <rPr>
        <vertAlign val="superscript"/>
        <sz val="11"/>
        <color theme="5"/>
        <rFont val="Calibri"/>
        <family val="2"/>
        <scheme val="minor"/>
      </rPr>
      <t>2</t>
    </r>
  </si>
  <si>
    <t>Case 5</t>
  </si>
  <si>
    <r>
      <t>(Ui x Ei)</t>
    </r>
    <r>
      <rPr>
        <vertAlign val="superscript"/>
        <sz val="11"/>
        <color theme="1"/>
        <rFont val="Calibri"/>
        <family val="2"/>
        <scheme val="minor"/>
      </rPr>
      <t>2</t>
    </r>
  </si>
  <si>
    <t>Case 6</t>
  </si>
  <si>
    <t>Source</t>
  </si>
  <si>
    <r>
      <t>Emission (tCO</t>
    </r>
    <r>
      <rPr>
        <b/>
        <vertAlign val="sub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e)</t>
    </r>
  </si>
  <si>
    <t>Uncertainty in AD</t>
  </si>
  <si>
    <t>Uncertainty in EF</t>
  </si>
  <si>
    <t xml:space="preserve">Combined uncertainty Ui </t>
  </si>
  <si>
    <t>Uncertainty in EF (-)</t>
  </si>
  <si>
    <t>Uncertainty in EF (+)</t>
  </si>
  <si>
    <t>Combined uncertainty Ui (-)</t>
  </si>
  <si>
    <t>Combined uncertainty Ui (+)</t>
  </si>
  <si>
    <t xml:space="preserve">Contribution to variance (-)
 </t>
  </si>
  <si>
    <t xml:space="preserve">Contribution to variance (+)
</t>
  </si>
  <si>
    <r>
      <t>U</t>
    </r>
    <r>
      <rPr>
        <b/>
        <vertAlign val="subscript"/>
        <sz val="11"/>
        <color theme="0"/>
        <rFont val="Calibri"/>
        <family val="2"/>
        <scheme val="minor"/>
      </rPr>
      <t>AD</t>
    </r>
  </si>
  <si>
    <r>
      <t>U</t>
    </r>
    <r>
      <rPr>
        <b/>
        <vertAlign val="subscript"/>
        <sz val="11"/>
        <color theme="0"/>
        <rFont val="Calibri"/>
        <family val="2"/>
        <scheme val="minor"/>
      </rPr>
      <t>EF</t>
    </r>
  </si>
  <si>
    <r>
      <rPr>
        <b/>
        <sz val="11"/>
        <color theme="0"/>
        <rFont val="Aptos Narrow"/>
        <family val="2"/>
      </rPr>
      <t>√</t>
    </r>
    <r>
      <rPr>
        <b/>
        <sz val="11"/>
        <color theme="0"/>
        <rFont val="Calibri"/>
        <family val="2"/>
        <scheme val="minor"/>
      </rPr>
      <t>(U</t>
    </r>
    <r>
      <rPr>
        <b/>
        <vertAlign val="subscript"/>
        <sz val="11"/>
        <color theme="0"/>
        <rFont val="Calibri"/>
        <family val="2"/>
        <scheme val="minor"/>
      </rPr>
      <t>AD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+U</t>
    </r>
    <r>
      <rPr>
        <b/>
        <vertAlign val="subscript"/>
        <sz val="11"/>
        <color theme="0"/>
        <rFont val="Calibri"/>
        <family val="2"/>
        <scheme val="minor"/>
      </rPr>
      <t>EF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</si>
  <si>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 xml:space="preserve">  </t>
    </r>
    <r>
      <rPr>
        <b/>
        <u/>
        <sz val="11"/>
        <color theme="0"/>
        <rFont val="Calibri"/>
        <family val="2"/>
        <scheme val="minor"/>
      </rPr>
      <t>(Ui x Ei)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
(∑Ei)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</si>
  <si>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a</t>
  </si>
  <si>
    <t>b</t>
  </si>
  <si>
    <t>c</t>
  </si>
  <si>
    <t>d</t>
  </si>
  <si>
    <t>e</t>
  </si>
  <si>
    <t>Emission Source</t>
  </si>
  <si>
    <r>
      <t>Absolute value of Emission (tCO</t>
    </r>
    <r>
      <rPr>
        <b/>
        <vertAlign val="sub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e)</t>
    </r>
  </si>
  <si>
    <t>Level 
Li</t>
  </si>
  <si>
    <t xml:space="preserve">Uncertainty 
Ui </t>
  </si>
  <si>
    <t>Li x Ui</t>
  </si>
  <si>
    <r>
      <t xml:space="preserve">LUi
  </t>
    </r>
    <r>
      <rPr>
        <b/>
        <u/>
        <sz val="11"/>
        <color theme="0"/>
        <rFont val="Calibri"/>
        <family val="2"/>
        <scheme val="minor"/>
      </rPr>
      <t>(Li x Ui)</t>
    </r>
    <r>
      <rPr>
        <b/>
        <sz val="11"/>
        <color theme="0"/>
        <rFont val="Calibri"/>
        <family val="2"/>
        <scheme val="minor"/>
      </rPr>
      <t xml:space="preserve">
∑(Li x Ui)</t>
    </r>
  </si>
  <si>
    <t xml:space="preserve"> Cumulative LUi</t>
  </si>
  <si>
    <t>E6</t>
  </si>
  <si>
    <t>E10</t>
  </si>
  <si>
    <t>E9</t>
  </si>
  <si>
    <t>E7</t>
  </si>
  <si>
    <t>E8</t>
  </si>
  <si>
    <t>Example of linear error propagation (approach 1) in symmetric and asymmetric cases</t>
  </si>
  <si>
    <t>Example of identification of key categories based on uncertainty</t>
  </si>
  <si>
    <t>Column1</t>
  </si>
  <si>
    <t>Standard Error</t>
  </si>
  <si>
    <t>Mode</t>
  </si>
  <si>
    <t>Standard Deviation</t>
  </si>
  <si>
    <t>Sample Variance</t>
  </si>
  <si>
    <t>Kurtosis</t>
  </si>
  <si>
    <t>Skewness</t>
  </si>
  <si>
    <t>Minimum</t>
  </si>
  <si>
    <t>Maximum</t>
  </si>
  <si>
    <t>Sum</t>
  </si>
  <si>
    <t>Confidence Level(95.0%)</t>
  </si>
  <si>
    <t>Geometric mean</t>
  </si>
  <si>
    <t>SE/mean</t>
  </si>
  <si>
    <t>Lower limit</t>
  </si>
  <si>
    <t>Uper limit</t>
  </si>
  <si>
    <t>t value</t>
  </si>
  <si>
    <t>average</t>
  </si>
  <si>
    <t>std</t>
  </si>
  <si>
    <t>SUMMARY OUTPUT</t>
  </si>
  <si>
    <t>Regression Statistics</t>
  </si>
  <si>
    <t>Multiple R</t>
  </si>
  <si>
    <t>R Square</t>
  </si>
  <si>
    <t>Adjusted R Square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</si>
  <si>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</si>
  <si>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</si>
  <si>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</si>
  <si>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</si>
  <si>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</si>
  <si>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</si>
  <si>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</si>
  <si>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</si>
  <si>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</si>
  <si>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</si>
  <si>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</si>
  <si>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</si>
  <si>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</si>
  <si>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</si>
  <si>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</si>
  <si>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</si>
  <si>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</si>
  <si>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</si>
  <si>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RESIDUAL OUTPUT</t>
  </si>
  <si>
    <t>Observation</t>
  </si>
  <si>
    <t>Predicted Y</t>
  </si>
  <si>
    <t>Residuals</t>
  </si>
  <si>
    <t>Samp. 2</t>
  </si>
  <si>
    <t>Samp. 3</t>
  </si>
  <si>
    <t>Samp. 4</t>
  </si>
  <si>
    <t>Samp. 5</t>
  </si>
  <si>
    <t>Samp. 6</t>
  </si>
  <si>
    <t>Samp. 7</t>
  </si>
  <si>
    <t>Samp. 8</t>
  </si>
  <si>
    <t>Samp. 9</t>
  </si>
  <si>
    <t>Samp. 10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</si>
  <si>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</si>
  <si>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</si>
  <si>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</si>
  <si>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</si>
  <si>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</si>
  <si>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</si>
  <si>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</si>
  <si>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</si>
  <si>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</si>
  <si>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ratio</t>
  </si>
  <si>
    <t>uncertainty</t>
  </si>
  <si>
    <t>Example of using Normal Distribution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</si>
</sst>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0.0%"/>
    <numFmt numFmtId="166" formatCode="0.0000"/>
    <numFmt numFmtId="167" formatCode="0.0"/>
    <numFmt numFmtId="168" formatCode="0.000"/>
    <numFmt numFmtId="169" formatCode="_ * #,##0_ ;_ * \-#,##0_ ;_ * &quot;-&quot;??_ ;_ @_ "/>
    <numFmt numFmtId="170" formatCode="0.000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</font>
    <font>
      <sz val="12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sz val="11"/>
      <color theme="5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1"/>
      <color theme="5"/>
      <name val="Calibri"/>
      <family val="2"/>
      <scheme val="minor"/>
    </font>
    <font>
      <sz val="8"/>
      <name val="Calibri"/>
      <family val="2"/>
      <scheme val="minor"/>
    </font>
    <font>
      <u/>
      <sz val="11"/>
      <color rgb="FF7030A0"/>
      <name val="Calibri"/>
      <family val="2"/>
      <scheme val="minor"/>
    </font>
    <font>
      <vertAlign val="superscript"/>
      <sz val="11"/>
      <color rgb="FF7030A0"/>
      <name val="Calibri"/>
      <family val="2"/>
      <scheme val="minor"/>
    </font>
    <font>
      <vertAlign val="superscript"/>
      <sz val="11"/>
      <color theme="5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sz val="11"/>
      <color theme="0"/>
      <name val="Aptos Narrow"/>
      <family val="2"/>
    </font>
    <font>
      <b/>
      <vertAlign val="superscript"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C00000"/>
      <name val="Calibri"/>
      <family val="2"/>
      <scheme val="minor"/>
    </font>
    <font>
      <sz val="10"/>
      <color rgb="FFFFFF00"/>
      <name val="Arial"/>
      <family val="2"/>
    </font>
    <font>
      <b/>
      <sz val="10"/>
      <color rgb="FFFFFF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4B93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B93DC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162D0"/>
        <bgColor indexed="64"/>
      </patternFill>
    </fill>
    <fill>
      <patternFill patternType="solid">
        <fgColor rgb="FFD86DCD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ck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n">
        <color rgb="FF000000"/>
      </right>
      <top/>
      <bottom style="thick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220">
    <xf numFmtId="0" fontId="0" fillId="0" borderId="0" xfId="0"/>
    <xf numFmtId="3" fontId="4" fillId="2" borderId="0" xfId="2" applyNumberFormat="1" applyFill="1" applyAlignment="1">
      <alignment horizontal="right"/>
    </xf>
    <xf numFmtId="3" fontId="4" fillId="2" borderId="0" xfId="2" applyNumberFormat="1" applyFill="1" applyAlignment="1">
      <alignment horizontal="center" vertical="center"/>
    </xf>
    <xf numFmtId="3" fontId="10" fillId="3" borderId="0" xfId="2" applyNumberFormat="1" applyFont="1" applyFill="1" applyAlignment="1">
      <alignment horizontal="right"/>
    </xf>
    <xf numFmtId="0" fontId="0" fillId="3" borderId="0" xfId="0" applyFill="1"/>
    <xf numFmtId="165" fontId="0" fillId="3" borderId="0" xfId="1" applyNumberFormat="1" applyFont="1" applyFill="1" applyAlignment="1">
      <alignment horizontal="center" vertical="center"/>
    </xf>
    <xf numFmtId="0" fontId="3" fillId="2" borderId="0" xfId="0" applyFont="1" applyFill="1"/>
    <xf numFmtId="167" fontId="0" fillId="3" borderId="0" xfId="0" applyNumberFormat="1" applyFill="1"/>
    <xf numFmtId="9" fontId="0" fillId="3" borderId="0" xfId="1" applyFont="1" applyFill="1"/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167" fontId="0" fillId="4" borderId="0" xfId="0" applyNumberFormat="1" applyFill="1" applyAlignment="1">
      <alignment horizontal="center"/>
    </xf>
    <xf numFmtId="0" fontId="0" fillId="4" borderId="0" xfId="0" applyFill="1"/>
    <xf numFmtId="165" fontId="3" fillId="4" borderId="0" xfId="1" applyNumberFormat="1" applyFont="1" applyFill="1" applyAlignment="1">
      <alignment horizontal="center" vertical="center"/>
    </xf>
    <xf numFmtId="0" fontId="0" fillId="0" borderId="0" xfId="0" quotePrefix="1"/>
    <xf numFmtId="0" fontId="9" fillId="2" borderId="10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8" fillId="3" borderId="0" xfId="0" applyFont="1" applyFill="1"/>
    <xf numFmtId="0" fontId="3" fillId="3" borderId="0" xfId="0" applyFont="1" applyFill="1" applyAlignment="1">
      <alignment horizontal="center"/>
    </xf>
    <xf numFmtId="0" fontId="9" fillId="3" borderId="9" xfId="0" applyFont="1" applyFill="1" applyBorder="1"/>
    <xf numFmtId="1" fontId="3" fillId="3" borderId="9" xfId="0" applyNumberFormat="1" applyFont="1" applyFill="1" applyBorder="1" applyAlignment="1">
      <alignment horizontal="center" vertical="center"/>
    </xf>
    <xf numFmtId="0" fontId="13" fillId="3" borderId="0" xfId="0" applyFont="1" applyFill="1"/>
    <xf numFmtId="167" fontId="13" fillId="3" borderId="0" xfId="0" applyNumberFormat="1" applyFont="1" applyFill="1" applyAlignment="1">
      <alignment horizontal="center"/>
    </xf>
    <xf numFmtId="167" fontId="3" fillId="3" borderId="9" xfId="0" applyNumberFormat="1" applyFont="1" applyFill="1" applyBorder="1" applyAlignment="1">
      <alignment horizontal="center" vertical="center"/>
    </xf>
    <xf numFmtId="1" fontId="8" fillId="3" borderId="0" xfId="0" applyNumberFormat="1" applyFont="1" applyFill="1"/>
    <xf numFmtId="1" fontId="0" fillId="3" borderId="0" xfId="0" applyNumberFormat="1" applyFill="1"/>
    <xf numFmtId="166" fontId="0" fillId="3" borderId="0" xfId="0" applyNumberFormat="1" applyFill="1"/>
    <xf numFmtId="0" fontId="11" fillId="6" borderId="0" xfId="0" applyFont="1" applyFill="1"/>
    <xf numFmtId="0" fontId="12" fillId="6" borderId="0" xfId="0" applyFont="1" applyFill="1" applyAlignment="1">
      <alignment horizontal="center"/>
    </xf>
    <xf numFmtId="1" fontId="3" fillId="3" borderId="16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" fontId="5" fillId="2" borderId="0" xfId="2" applyNumberFormat="1" applyFont="1" applyFill="1" applyAlignment="1">
      <alignment horizontal="right"/>
    </xf>
    <xf numFmtId="3" fontId="4" fillId="3" borderId="0" xfId="2" applyNumberFormat="1" applyFill="1" applyAlignment="1">
      <alignment horizontal="center" vertical="center"/>
    </xf>
    <xf numFmtId="0" fontId="4" fillId="2" borderId="0" xfId="2" applyFill="1" applyAlignment="1">
      <alignment horizontal="left"/>
    </xf>
    <xf numFmtId="3" fontId="5" fillId="2" borderId="0" xfId="2" applyNumberFormat="1" applyFont="1" applyFill="1" applyAlignment="1">
      <alignment horizontal="center" vertical="center"/>
    </xf>
    <xf numFmtId="9" fontId="0" fillId="3" borderId="0" xfId="1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169" fontId="3" fillId="7" borderId="9" xfId="0" applyNumberFormat="1" applyFont="1" applyFill="1" applyBorder="1"/>
    <xf numFmtId="0" fontId="3" fillId="3" borderId="0" xfId="0" applyFont="1" applyFill="1"/>
    <xf numFmtId="3" fontId="0" fillId="3" borderId="0" xfId="0" applyNumberFormat="1" applyFill="1"/>
    <xf numFmtId="0" fontId="0" fillId="3" borderId="9" xfId="0" applyFill="1" applyBorder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/>
    <xf numFmtId="3" fontId="0" fillId="3" borderId="9" xfId="0" applyNumberForma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3" fontId="0" fillId="3" borderId="9" xfId="0" applyNumberFormat="1" applyFill="1" applyBorder="1"/>
    <xf numFmtId="0" fontId="3" fillId="3" borderId="9" xfId="0" applyFont="1" applyFill="1" applyBorder="1" applyAlignment="1">
      <alignment horizontal="left" vertical="center"/>
    </xf>
    <xf numFmtId="9" fontId="0" fillId="3" borderId="9" xfId="0" applyNumberFormat="1" applyFill="1" applyBorder="1"/>
    <xf numFmtId="165" fontId="0" fillId="3" borderId="0" xfId="1" applyNumberFormat="1" applyFont="1" applyFill="1"/>
    <xf numFmtId="0" fontId="0" fillId="3" borderId="0" xfId="0" applyFill="1" applyAlignment="1">
      <alignment horizontal="center" vertical="center"/>
    </xf>
    <xf numFmtId="9" fontId="18" fillId="3" borderId="0" xfId="0" applyNumberFormat="1" applyFont="1" applyFill="1" applyAlignment="1">
      <alignment horizontal="center"/>
    </xf>
    <xf numFmtId="0" fontId="0" fillId="3" borderId="9" xfId="0" applyFill="1" applyBorder="1" applyAlignment="1">
      <alignment horizontal="center"/>
    </xf>
    <xf numFmtId="3" fontId="0" fillId="3" borderId="9" xfId="0" applyNumberFormat="1" applyFill="1" applyBorder="1" applyAlignment="1">
      <alignment horizontal="right" vertical="center"/>
    </xf>
    <xf numFmtId="9" fontId="3" fillId="3" borderId="9" xfId="0" applyNumberFormat="1" applyFont="1" applyFill="1" applyBorder="1" applyAlignment="1">
      <alignment horizontal="center"/>
    </xf>
    <xf numFmtId="168" fontId="0" fillId="3" borderId="0" xfId="0" applyNumberFormat="1" applyFill="1"/>
    <xf numFmtId="0" fontId="18" fillId="3" borderId="0" xfId="0" applyFont="1" applyFill="1" applyAlignment="1">
      <alignment horizontal="center" vertical="center"/>
    </xf>
    <xf numFmtId="165" fontId="0" fillId="3" borderId="9" xfId="1" applyNumberFormat="1" applyFont="1" applyFill="1" applyBorder="1"/>
    <xf numFmtId="3" fontId="3" fillId="8" borderId="9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3" fontId="0" fillId="4" borderId="9" xfId="0" applyNumberForma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 wrapText="1" readingOrder="1"/>
    </xf>
    <xf numFmtId="0" fontId="7" fillId="9" borderId="4" xfId="0" applyFont="1" applyFill="1" applyBorder="1" applyAlignment="1">
      <alignment horizontal="center" vertical="center" wrapText="1" readingOrder="1"/>
    </xf>
    <xf numFmtId="0" fontId="7" fillId="9" borderId="5" xfId="0" applyFont="1" applyFill="1" applyBorder="1" applyAlignment="1">
      <alignment horizontal="center" vertical="center" wrapText="1" readingOrder="1"/>
    </xf>
    <xf numFmtId="0" fontId="6" fillId="9" borderId="1" xfId="0" applyFont="1" applyFill="1" applyBorder="1" applyAlignment="1">
      <alignment horizontal="center" vertical="center" wrapText="1" readingOrder="1"/>
    </xf>
    <xf numFmtId="3" fontId="5" fillId="9" borderId="2" xfId="0" applyNumberFormat="1" applyFont="1" applyFill="1" applyBorder="1" applyAlignment="1">
      <alignment vertical="center" wrapText="1"/>
    </xf>
    <xf numFmtId="0" fontId="6" fillId="9" borderId="2" xfId="0" applyFont="1" applyFill="1" applyBorder="1" applyAlignment="1">
      <alignment horizontal="center" vertical="center" wrapText="1" readingOrder="1"/>
    </xf>
    <xf numFmtId="0" fontId="4" fillId="9" borderId="2" xfId="0" applyFont="1" applyFill="1" applyBorder="1" applyAlignment="1">
      <alignment vertical="top" wrapText="1"/>
    </xf>
    <xf numFmtId="0" fontId="15" fillId="3" borderId="9" xfId="0" applyFont="1" applyFill="1" applyBorder="1" applyAlignment="1">
      <alignment horizontal="center" vertical="center"/>
    </xf>
    <xf numFmtId="1" fontId="13" fillId="3" borderId="9" xfId="0" applyNumberFormat="1" applyFont="1" applyFill="1" applyBorder="1" applyAlignment="1">
      <alignment horizontal="center"/>
    </xf>
    <xf numFmtId="167" fontId="13" fillId="3" borderId="9" xfId="0" applyNumberFormat="1" applyFont="1" applyFill="1" applyBorder="1" applyAlignment="1">
      <alignment horizontal="center"/>
    </xf>
    <xf numFmtId="167" fontId="0" fillId="3" borderId="9" xfId="0" applyNumberFormat="1" applyFill="1" applyBorder="1"/>
    <xf numFmtId="9" fontId="0" fillId="3" borderId="9" xfId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3" fontId="3" fillId="10" borderId="9" xfId="0" applyNumberFormat="1" applyFont="1" applyFill="1" applyBorder="1" applyAlignment="1">
      <alignment horizontal="center" vertical="center"/>
    </xf>
    <xf numFmtId="165" fontId="3" fillId="10" borderId="9" xfId="1" applyNumberFormat="1" applyFont="1" applyFill="1" applyBorder="1" applyAlignment="1">
      <alignment horizontal="center" vertical="center"/>
    </xf>
    <xf numFmtId="165" fontId="3" fillId="10" borderId="9" xfId="0" applyNumberFormat="1" applyFont="1" applyFill="1" applyBorder="1" applyAlignment="1">
      <alignment horizontal="center" vertical="center"/>
    </xf>
    <xf numFmtId="0" fontId="0" fillId="11" borderId="0" xfId="0" applyFill="1"/>
    <xf numFmtId="0" fontId="19" fillId="11" borderId="0" xfId="0" applyFont="1" applyFill="1"/>
    <xf numFmtId="0" fontId="20" fillId="11" borderId="0" xfId="0" applyFont="1" applyFill="1"/>
    <xf numFmtId="0" fontId="21" fillId="3" borderId="0" xfId="0" applyFont="1" applyFill="1"/>
    <xf numFmtId="0" fontId="22" fillId="3" borderId="0" xfId="0" applyFont="1" applyFill="1"/>
    <xf numFmtId="0" fontId="21" fillId="0" borderId="0" xfId="0" applyFont="1"/>
    <xf numFmtId="0" fontId="23" fillId="2" borderId="0" xfId="0" applyFont="1" applyFill="1" applyAlignment="1">
      <alignment horizontal="center" vertical="center"/>
    </xf>
    <xf numFmtId="2" fontId="21" fillId="3" borderId="0" xfId="0" applyNumberFormat="1" applyFont="1" applyFill="1" applyAlignment="1">
      <alignment horizontal="center"/>
    </xf>
    <xf numFmtId="3" fontId="21" fillId="3" borderId="0" xfId="0" applyNumberFormat="1" applyFont="1" applyFill="1"/>
    <xf numFmtId="0" fontId="20" fillId="3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/>
    <xf numFmtId="0" fontId="21" fillId="11" borderId="0" xfId="0" applyFont="1" applyFill="1"/>
    <xf numFmtId="0" fontId="24" fillId="11" borderId="0" xfId="0" applyFont="1" applyFill="1"/>
    <xf numFmtId="49" fontId="8" fillId="3" borderId="11" xfId="0" applyNumberFormat="1" applyFont="1" applyFill="1" applyBorder="1" applyAlignment="1">
      <alignment horizontal="center" vertical="center" wrapText="1"/>
    </xf>
    <xf numFmtId="167" fontId="8" fillId="3" borderId="14" xfId="0" applyNumberFormat="1" applyFont="1" applyFill="1" applyBorder="1" applyAlignment="1">
      <alignment horizontal="center"/>
    </xf>
    <xf numFmtId="49" fontId="8" fillId="3" borderId="12" xfId="0" applyNumberFormat="1" applyFont="1" applyFill="1" applyBorder="1" applyAlignment="1">
      <alignment horizontal="center" vertical="center" wrapText="1"/>
    </xf>
    <xf numFmtId="167" fontId="8" fillId="3" borderId="15" xfId="0" applyNumberFormat="1" applyFon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 vertical="center"/>
    </xf>
    <xf numFmtId="17" fontId="8" fillId="3" borderId="12" xfId="0" applyNumberFormat="1" applyFont="1" applyFill="1" applyBorder="1" applyAlignment="1">
      <alignment horizontal="center" vertical="center" wrapText="1"/>
    </xf>
    <xf numFmtId="17" fontId="0" fillId="3" borderId="12" xfId="0" applyNumberFormat="1" applyFill="1" applyBorder="1" applyAlignment="1">
      <alignment horizontal="center" vertical="center"/>
    </xf>
    <xf numFmtId="167" fontId="3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9" fontId="3" fillId="3" borderId="0" xfId="1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69" fontId="0" fillId="3" borderId="0" xfId="0" applyNumberFormat="1" applyFill="1"/>
    <xf numFmtId="0" fontId="0" fillId="3" borderId="9" xfId="0" applyFill="1" applyBorder="1" applyAlignment="1">
      <alignment horizontal="center" vertical="center"/>
    </xf>
    <xf numFmtId="169" fontId="0" fillId="3" borderId="9" xfId="3" applyNumberFormat="1" applyFont="1" applyFill="1" applyBorder="1" applyAlignment="1">
      <alignment vertical="center"/>
    </xf>
    <xf numFmtId="2" fontId="0" fillId="3" borderId="0" xfId="0" applyNumberFormat="1" applyFill="1" applyAlignment="1">
      <alignment horizontal="center"/>
    </xf>
    <xf numFmtId="170" fontId="0" fillId="3" borderId="0" xfId="0" applyNumberFormat="1" applyFill="1"/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8" fillId="3" borderId="0" xfId="0" applyNumberFormat="1" applyFont="1" applyFill="1"/>
    <xf numFmtId="3" fontId="16" fillId="3" borderId="0" xfId="0" applyNumberFormat="1" applyFont="1" applyFill="1"/>
    <xf numFmtId="3" fontId="17" fillId="3" borderId="0" xfId="0" applyNumberFormat="1" applyFont="1" applyFill="1" applyAlignment="1">
      <alignment horizontal="right" vertical="center"/>
    </xf>
    <xf numFmtId="10" fontId="0" fillId="3" borderId="0" xfId="1" applyNumberFormat="1" applyFont="1" applyFill="1"/>
    <xf numFmtId="3" fontId="9" fillId="3" borderId="0" xfId="0" applyNumberFormat="1" applyFont="1" applyFill="1"/>
    <xf numFmtId="0" fontId="3" fillId="2" borderId="0" xfId="0" applyFont="1" applyFill="1" applyAlignment="1">
      <alignment horizontal="center"/>
    </xf>
    <xf numFmtId="3" fontId="9" fillId="7" borderId="0" xfId="0" applyNumberFormat="1" applyFont="1" applyFill="1" applyAlignment="1">
      <alignment horizontal="center"/>
    </xf>
    <xf numFmtId="0" fontId="0" fillId="11" borderId="0" xfId="0" applyFill="1" applyAlignment="1">
      <alignment horizontal="center"/>
    </xf>
    <xf numFmtId="9" fontId="3" fillId="10" borderId="9" xfId="1" applyFont="1" applyFill="1" applyBorder="1" applyAlignment="1">
      <alignment horizontal="center" vertical="center"/>
    </xf>
    <xf numFmtId="9" fontId="3" fillId="10" borderId="9" xfId="0" applyNumberFormat="1" applyFont="1" applyFill="1" applyBorder="1" applyAlignment="1">
      <alignment horizontal="center" vertical="center"/>
    </xf>
    <xf numFmtId="9" fontId="0" fillId="0" borderId="0" xfId="1" applyFont="1"/>
    <xf numFmtId="9" fontId="0" fillId="0" borderId="0" xfId="1" applyFont="1" applyAlignment="1">
      <alignment horizontal="center" vertical="center"/>
    </xf>
    <xf numFmtId="165" fontId="0" fillId="0" borderId="0" xfId="1" applyNumberFormat="1" applyFont="1"/>
    <xf numFmtId="165" fontId="16" fillId="0" borderId="0" xfId="1" applyNumberFormat="1" applyFont="1"/>
    <xf numFmtId="1" fontId="0" fillId="0" borderId="0" xfId="0" applyNumberFormat="1"/>
    <xf numFmtId="0" fontId="3" fillId="0" borderId="0" xfId="0" applyFont="1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5" fillId="0" borderId="0" xfId="0" applyFont="1"/>
    <xf numFmtId="0" fontId="26" fillId="0" borderId="0" xfId="0" applyFont="1"/>
    <xf numFmtId="165" fontId="25" fillId="0" borderId="0" xfId="1" applyNumberFormat="1" applyFont="1"/>
    <xf numFmtId="165" fontId="26" fillId="0" borderId="0" xfId="1" applyNumberFormat="1" applyFont="1"/>
    <xf numFmtId="0" fontId="0" fillId="0" borderId="0" xfId="0" applyAlignment="1">
      <alignment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" fillId="13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9" fontId="0" fillId="3" borderId="0" xfId="0" applyNumberFormat="1" applyFill="1" applyAlignment="1">
      <alignment horizontal="center" vertical="center"/>
    </xf>
    <xf numFmtId="165" fontId="0" fillId="14" borderId="0" xfId="0" applyNumberFormat="1" applyFill="1" applyAlignment="1">
      <alignment horizontal="center" vertical="center"/>
    </xf>
    <xf numFmtId="10" fontId="0" fillId="14" borderId="0" xfId="1" applyNumberFormat="1" applyFont="1" applyFill="1" applyAlignment="1">
      <alignment horizontal="center" vertical="center"/>
    </xf>
    <xf numFmtId="9" fontId="0" fillId="3" borderId="0" xfId="1" applyFont="1" applyFill="1" applyAlignment="1">
      <alignment horizontal="center"/>
    </xf>
    <xf numFmtId="9" fontId="37" fillId="3" borderId="0" xfId="0" applyNumberFormat="1" applyFont="1" applyFill="1" applyAlignment="1">
      <alignment horizontal="center" vertical="center"/>
    </xf>
    <xf numFmtId="9" fontId="37" fillId="14" borderId="0" xfId="0" applyNumberFormat="1" applyFont="1" applyFill="1" applyAlignment="1">
      <alignment horizontal="center" vertical="center"/>
    </xf>
    <xf numFmtId="165" fontId="37" fillId="14" borderId="0" xfId="1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0" fontId="3" fillId="14" borderId="0" xfId="1" applyNumberFormat="1" applyFont="1" applyFill="1" applyAlignment="1">
      <alignment horizontal="center" vertical="center"/>
    </xf>
    <xf numFmtId="165" fontId="38" fillId="14" borderId="0" xfId="1" applyNumberFormat="1" applyFont="1" applyFill="1" applyAlignment="1">
      <alignment horizontal="center" vertical="center"/>
    </xf>
    <xf numFmtId="9" fontId="3" fillId="8" borderId="0" xfId="0" applyNumberFormat="1" applyFont="1" applyFill="1" applyAlignment="1">
      <alignment horizontal="center" vertical="center"/>
    </xf>
    <xf numFmtId="9" fontId="3" fillId="15" borderId="0" xfId="0" applyNumberFormat="1" applyFont="1" applyFill="1" applyAlignment="1">
      <alignment horizontal="center" vertical="center"/>
    </xf>
    <xf numFmtId="9" fontId="26" fillId="3" borderId="0" xfId="0" applyNumberFormat="1" applyFont="1" applyFill="1" applyAlignment="1">
      <alignment horizontal="center" vertical="center"/>
    </xf>
    <xf numFmtId="9" fontId="26" fillId="14" borderId="0" xfId="0" applyNumberFormat="1" applyFont="1" applyFill="1" applyAlignment="1">
      <alignment horizontal="center" vertical="center"/>
    </xf>
    <xf numFmtId="165" fontId="26" fillId="14" borderId="0" xfId="1" applyNumberFormat="1" applyFont="1" applyFill="1" applyAlignment="1">
      <alignment horizontal="center" vertical="center"/>
    </xf>
    <xf numFmtId="165" fontId="39" fillId="14" borderId="0" xfId="1" applyNumberFormat="1" applyFont="1" applyFill="1" applyAlignment="1">
      <alignment horizontal="center" vertical="center"/>
    </xf>
    <xf numFmtId="9" fontId="3" fillId="16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center" indent="3"/>
    </xf>
    <xf numFmtId="0" fontId="0" fillId="3" borderId="0" xfId="0" applyFill="1" applyAlignment="1">
      <alignment horizontal="right" vertical="center" indent="4"/>
    </xf>
    <xf numFmtId="9" fontId="0" fillId="3" borderId="0" xfId="1" applyFont="1" applyFill="1" applyAlignment="1">
      <alignment horizontal="right" vertical="center"/>
    </xf>
    <xf numFmtId="9" fontId="0" fillId="3" borderId="0" xfId="1" applyFont="1" applyFill="1" applyAlignment="1">
      <alignment horizontal="right" vertical="center" indent="3"/>
    </xf>
    <xf numFmtId="10" fontId="3" fillId="3" borderId="0" xfId="1" applyNumberFormat="1" applyFont="1" applyFill="1" applyAlignment="1">
      <alignment horizontal="center" vertical="center"/>
    </xf>
    <xf numFmtId="9" fontId="3" fillId="3" borderId="0" xfId="0" applyNumberFormat="1" applyFont="1" applyFill="1" applyAlignment="1">
      <alignment horizontal="center" vertical="center"/>
    </xf>
    <xf numFmtId="165" fontId="0" fillId="3" borderId="0" xfId="0" applyNumberFormat="1" applyFill="1" applyAlignment="1">
      <alignment horizontal="right" vertical="center" indent="1"/>
    </xf>
    <xf numFmtId="9" fontId="0" fillId="3" borderId="0" xfId="1" applyFont="1" applyFill="1" applyAlignment="1">
      <alignment horizontal="right" vertical="center" indent="1"/>
    </xf>
    <xf numFmtId="0" fontId="0" fillId="17" borderId="0" xfId="0" applyFill="1" applyAlignment="1">
      <alignment horizontal="center" vertical="center"/>
    </xf>
    <xf numFmtId="0" fontId="0" fillId="17" borderId="0" xfId="0" applyFill="1" applyAlignment="1">
      <alignment horizontal="right" vertical="center" indent="3"/>
    </xf>
    <xf numFmtId="0" fontId="0" fillId="17" borderId="0" xfId="0" applyFill="1" applyAlignment="1">
      <alignment horizontal="right" vertical="center" indent="4"/>
    </xf>
    <xf numFmtId="9" fontId="0" fillId="17" borderId="0" xfId="1" applyFont="1" applyFill="1" applyAlignment="1">
      <alignment horizontal="right" vertical="center"/>
    </xf>
    <xf numFmtId="165" fontId="0" fillId="17" borderId="0" xfId="0" applyNumberFormat="1" applyFill="1" applyAlignment="1">
      <alignment horizontal="right" vertical="center" indent="1"/>
    </xf>
    <xf numFmtId="9" fontId="0" fillId="17" borderId="0" xfId="1" applyFont="1" applyFill="1" applyAlignment="1">
      <alignment horizontal="right" vertical="center" indent="1"/>
    </xf>
    <xf numFmtId="9" fontId="0" fillId="17" borderId="0" xfId="1" applyFont="1" applyFill="1" applyAlignment="1">
      <alignment horizontal="right" vertical="center" indent="3"/>
    </xf>
    <xf numFmtId="9" fontId="0" fillId="17" borderId="0" xfId="0" applyNumberFormat="1" applyFill="1" applyAlignment="1">
      <alignment horizontal="right" vertical="center" indent="2"/>
    </xf>
    <xf numFmtId="9" fontId="0" fillId="3" borderId="0" xfId="0" applyNumberFormat="1" applyFill="1" applyAlignment="1">
      <alignment horizontal="right" vertical="center" indent="2"/>
    </xf>
    <xf numFmtId="0" fontId="13" fillId="18" borderId="0" xfId="0" applyFont="1" applyFill="1"/>
    <xf numFmtId="0" fontId="0" fillId="18" borderId="0" xfId="0" applyFill="1"/>
    <xf numFmtId="9" fontId="0" fillId="18" borderId="0" xfId="1" applyFont="1" applyFill="1" applyAlignment="1">
      <alignment horizontal="center" vertical="center"/>
    </xf>
    <xf numFmtId="165" fontId="0" fillId="18" borderId="0" xfId="1" applyNumberFormat="1" applyFont="1" applyFill="1"/>
    <xf numFmtId="0" fontId="0" fillId="0" borderId="17" xfId="0" applyBorder="1"/>
    <xf numFmtId="0" fontId="40" fillId="0" borderId="18" xfId="0" applyFont="1" applyBorder="1" applyAlignment="1">
      <alignment horizontal="centerContinuous"/>
    </xf>
    <xf numFmtId="9" fontId="3" fillId="3" borderId="0" xfId="1" applyFont="1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2" fontId="0" fillId="3" borderId="0" xfId="0" applyNumberFormat="1" applyFill="1"/>
    <xf numFmtId="0" fontId="0" fillId="7" borderId="0" xfId="0" applyFill="1"/>
    <xf numFmtId="167" fontId="0" fillId="7" borderId="0" xfId="0" applyNumberFormat="1" applyFill="1"/>
    <xf numFmtId="9" fontId="0" fillId="7" borderId="0" xfId="1" applyFont="1" applyFill="1"/>
    <xf numFmtId="3" fontId="0" fillId="7" borderId="9" xfId="0" applyNumberFormat="1" applyFill="1" applyBorder="1"/>
    <xf numFmtId="0" fontId="0" fillId="7" borderId="9" xfId="0" applyFill="1" applyBorder="1" applyAlignment="1">
      <alignment horizontal="center"/>
    </xf>
    <xf numFmtId="0" fontId="18" fillId="7" borderId="0" xfId="0" applyFont="1" applyFill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/>
    </xf>
    <xf numFmtId="3" fontId="0" fillId="7" borderId="0" xfId="0" applyNumberFormat="1" applyFill="1"/>
    <xf numFmtId="0" fontId="0" fillId="0" borderId="0" xfId="0" applyFill="1" applyBorder="1" applyAlignment="1"/>
    <xf numFmtId="0" fontId="0" fillId="0" borderId="17" xfId="0" applyFill="1" applyBorder="1" applyAlignment="1"/>
    <xf numFmtId="0" fontId="40" fillId="0" borderId="18" xfId="0" applyFont="1" applyFill="1" applyBorder="1" applyAlignment="1">
      <alignment horizontal="center"/>
    </xf>
    <xf numFmtId="0" fontId="40" fillId="0" borderId="18" xfId="0" applyFont="1" applyFill="1" applyBorder="1" applyAlignment="1">
      <alignment horizontal="centerContinuous"/>
    </xf>
    <xf numFmtId="168" fontId="0" fillId="0" borderId="0" xfId="0" applyNumberFormat="1" applyFill="1" applyBorder="1" applyAlignment="1"/>
    <xf numFmtId="1" fontId="0" fillId="0" borderId="0" xfId="0" applyNumberFormat="1" applyFill="1" applyBorder="1" applyAlignment="1"/>
    <xf numFmtId="3" fontId="42" fillId="9" borderId="2" xfId="0" applyNumberFormat="1" applyFont="1" applyFill="1" applyBorder="1" applyAlignment="1">
      <alignment vertical="center" wrapText="1"/>
    </xf>
    <xf numFmtId="165" fontId="21" fillId="3" borderId="0" xfId="1" applyNumberFormat="1" applyFont="1" applyFill="1"/>
    <xf numFmtId="9" fontId="0" fillId="2" borderId="0" xfId="1" applyFont="1" applyFill="1" applyAlignment="1">
      <alignment horizontal="center" vertical="center"/>
    </xf>
    <xf numFmtId="9" fontId="43" fillId="2" borderId="0" xfId="1" applyFont="1" applyFill="1" applyAlignment="1">
      <alignment horizontal="center" vertical="center"/>
    </xf>
    <xf numFmtId="9" fontId="3" fillId="2" borderId="0" xfId="1" applyFont="1" applyFill="1" applyAlignment="1">
      <alignment horizontal="center" vertical="center"/>
    </xf>
    <xf numFmtId="0" fontId="41" fillId="3" borderId="0" xfId="0" applyFont="1" applyFill="1"/>
    <xf numFmtId="9" fontId="41" fillId="3" borderId="0" xfId="1" applyFont="1" applyFill="1"/>
    <xf numFmtId="3" fontId="44" fillId="2" borderId="0" xfId="2" applyNumberFormat="1" applyFont="1" applyFill="1" applyAlignment="1">
      <alignment horizontal="right"/>
    </xf>
    <xf numFmtId="3" fontId="45" fillId="2" borderId="0" xfId="2" applyNumberFormat="1" applyFont="1" applyFill="1" applyAlignment="1">
      <alignment horizontal="right"/>
    </xf>
    <xf numFmtId="9" fontId="43" fillId="3" borderId="0" xfId="1" applyFont="1" applyFill="1" applyAlignment="1">
      <alignment horizontal="center" vertical="center"/>
    </xf>
    <xf numFmtId="9" fontId="3" fillId="12" borderId="9" xfId="1" applyNumberFormat="1" applyFont="1" applyFill="1" applyBorder="1"/>
    <xf numFmtId="0" fontId="40" fillId="3" borderId="18" xfId="0" applyFont="1" applyFill="1" applyBorder="1" applyAlignment="1">
      <alignment horizontal="centerContinuous"/>
    </xf>
    <xf numFmtId="0" fontId="0" fillId="3" borderId="0" xfId="0" applyFill="1" applyBorder="1" applyAlignment="1"/>
    <xf numFmtId="1" fontId="0" fillId="3" borderId="0" xfId="0" applyNumberFormat="1" applyFill="1" applyBorder="1" applyAlignment="1"/>
    <xf numFmtId="0" fontId="0" fillId="3" borderId="17" xfId="0" applyFill="1" applyBorder="1" applyAlignment="1"/>
    <xf numFmtId="0" fontId="40" fillId="3" borderId="18" xfId="0" applyFont="1" applyFill="1" applyBorder="1" applyAlignment="1">
      <alignment horizontal="center"/>
    </xf>
    <xf numFmtId="166" fontId="0" fillId="3" borderId="17" xfId="0" applyNumberFormat="1" applyFill="1" applyBorder="1" applyAlignment="1"/>
    <xf numFmtId="168" fontId="0" fillId="3" borderId="0" xfId="0" applyNumberFormat="1" applyFill="1" applyBorder="1" applyAlignment="1"/>
    <xf numFmtId="9" fontId="3" fillId="7" borderId="0" xfId="1" applyFont="1" applyFill="1"/>
    <xf numFmtId="10" fontId="3" fillId="7" borderId="9" xfId="1" applyNumberFormat="1" applyFont="1" applyFill="1" applyBorder="1"/>
    <xf numFmtId="0" fontId="0" fillId="14" borderId="0" xfId="0" applyFill="1"/>
    <xf numFmtId="167" fontId="0" fillId="14" borderId="0" xfId="0" applyNumberFormat="1" applyFill="1"/>
    <xf numFmtId="0" fontId="21" fillId="3" borderId="6" xfId="0" quotePrefix="1" applyFont="1" applyFill="1" applyBorder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2" fillId="1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</cellXfs>
  <cellStyles count="4">
    <cellStyle name="Comma" xfId="3" builtinId="3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colors>
    <mruColors>
      <color rgb="FFD86DCD"/>
      <color rgb="FFDE8ED3"/>
      <color rgb="FFD291DB"/>
      <color rgb="FFA162D0"/>
      <color rgb="FF8F45C7"/>
      <color rgb="FF4B93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'Statistical Aluminium'!$B$6:$B$41</c:f>
              <c:strCache>
                <c:ptCount val="36"/>
                <c:pt idx="0">
                  <c:v>jan-14</c:v>
                </c:pt>
                <c:pt idx="1">
                  <c:v>feb-14</c:v>
                </c:pt>
                <c:pt idx="2">
                  <c:v>mar-14</c:v>
                </c:pt>
                <c:pt idx="3">
                  <c:v>apr-14</c:v>
                </c:pt>
                <c:pt idx="4">
                  <c:v>may-14</c:v>
                </c:pt>
                <c:pt idx="5">
                  <c:v>jun-14</c:v>
                </c:pt>
                <c:pt idx="6">
                  <c:v>jul-14</c:v>
                </c:pt>
                <c:pt idx="7">
                  <c:v>aug-14</c:v>
                </c:pt>
                <c:pt idx="8">
                  <c:v>sep-14</c:v>
                </c:pt>
                <c:pt idx="9">
                  <c:v>oct-14</c:v>
                </c:pt>
                <c:pt idx="10">
                  <c:v>nov-14</c:v>
                </c:pt>
                <c:pt idx="11">
                  <c:v>dec-14</c:v>
                </c:pt>
                <c:pt idx="12">
                  <c:v>jan-15</c:v>
                </c:pt>
                <c:pt idx="13">
                  <c:v>Feb-15</c:v>
                </c:pt>
                <c:pt idx="14">
                  <c:v>Mar-15</c:v>
                </c:pt>
                <c:pt idx="15">
                  <c:v>apr-15</c:v>
                </c:pt>
                <c:pt idx="16">
                  <c:v>May-15</c:v>
                </c:pt>
                <c:pt idx="17">
                  <c:v>Jun-15</c:v>
                </c:pt>
                <c:pt idx="18">
                  <c:v>Jul-15</c:v>
                </c:pt>
                <c:pt idx="19">
                  <c:v>aug-15</c:v>
                </c:pt>
                <c:pt idx="20">
                  <c:v>Sep-15</c:v>
                </c:pt>
                <c:pt idx="21">
                  <c:v>Oct-15</c:v>
                </c:pt>
                <c:pt idx="22">
                  <c:v>Nov-15</c:v>
                </c:pt>
                <c:pt idx="23">
                  <c:v>dec-15</c:v>
                </c:pt>
                <c:pt idx="24">
                  <c:v>jan-16</c:v>
                </c:pt>
                <c:pt idx="25">
                  <c:v>Feb-16</c:v>
                </c:pt>
                <c:pt idx="26">
                  <c:v>Mar-16</c:v>
                </c:pt>
                <c:pt idx="27">
                  <c:v>apr-16</c:v>
                </c:pt>
                <c:pt idx="28">
                  <c:v>May-16</c:v>
                </c:pt>
                <c:pt idx="29">
                  <c:v>Jun-16</c:v>
                </c:pt>
                <c:pt idx="30">
                  <c:v>Jul-16</c:v>
                </c:pt>
                <c:pt idx="31">
                  <c:v>aug-16</c:v>
                </c:pt>
                <c:pt idx="32">
                  <c:v>Sep-16</c:v>
                </c:pt>
                <c:pt idx="33">
                  <c:v>Oct-16</c:v>
                </c:pt>
                <c:pt idx="34">
                  <c:v>Nov-16</c:v>
                </c:pt>
                <c:pt idx="35">
                  <c:v>dec-16</c:v>
                </c:pt>
              </c:strCache>
            </c:strRef>
          </c:xVal>
          <c:yVal>
            <c:numRef>
              <c:f>'Statistical Aluminium'!$C$6:$C$41</c:f>
              <c:numCache>
                <c:formatCode>0.0</c:formatCode>
                <c:ptCount val="36"/>
                <c:pt idx="0">
                  <c:v>68.531230792227518</c:v>
                </c:pt>
                <c:pt idx="1">
                  <c:v>57.049925460639798</c:v>
                </c:pt>
                <c:pt idx="2">
                  <c:v>51.490678100839432</c:v>
                </c:pt>
                <c:pt idx="3">
                  <c:v>50.775101575354917</c:v>
                </c:pt>
                <c:pt idx="4">
                  <c:v>63.814509006902298</c:v>
                </c:pt>
                <c:pt idx="5">
                  <c:v>80.935323945523464</c:v>
                </c:pt>
                <c:pt idx="6">
                  <c:v>61.835182041985597</c:v>
                </c:pt>
                <c:pt idx="7">
                  <c:v>61.011400160420798</c:v>
                </c:pt>
                <c:pt idx="8">
                  <c:v>45.575967425718297</c:v>
                </c:pt>
                <c:pt idx="9">
                  <c:v>69.032600006571201</c:v>
                </c:pt>
                <c:pt idx="10">
                  <c:v>59.331389411659302</c:v>
                </c:pt>
                <c:pt idx="11">
                  <c:v>80.888120407115593</c:v>
                </c:pt>
                <c:pt idx="12">
                  <c:v>67.817816578579695</c:v>
                </c:pt>
                <c:pt idx="13">
                  <c:v>44.329355385169428</c:v>
                </c:pt>
                <c:pt idx="14">
                  <c:v>58.379527872423203</c:v>
                </c:pt>
                <c:pt idx="15">
                  <c:v>40.321223069096803</c:v>
                </c:pt>
                <c:pt idx="16">
                  <c:v>49.574528497144897</c:v>
                </c:pt>
                <c:pt idx="17">
                  <c:v>97.160140978233997</c:v>
                </c:pt>
                <c:pt idx="18">
                  <c:v>94.469469171619394</c:v>
                </c:pt>
                <c:pt idx="19">
                  <c:v>83.762283745797802</c:v>
                </c:pt>
                <c:pt idx="20">
                  <c:v>91.171785526327497</c:v>
                </c:pt>
                <c:pt idx="21">
                  <c:v>66.904940032696217</c:v>
                </c:pt>
                <c:pt idx="22">
                  <c:v>58.377719102224098</c:v>
                </c:pt>
                <c:pt idx="23">
                  <c:v>61.713293355227101</c:v>
                </c:pt>
                <c:pt idx="24">
                  <c:v>66.958243873175221</c:v>
                </c:pt>
                <c:pt idx="25">
                  <c:v>82.124214963119101</c:v>
                </c:pt>
                <c:pt idx="26">
                  <c:v>60.986853582781301</c:v>
                </c:pt>
                <c:pt idx="27">
                  <c:v>52.915408805031397</c:v>
                </c:pt>
                <c:pt idx="28">
                  <c:v>56.75451266725721</c:v>
                </c:pt>
                <c:pt idx="29">
                  <c:v>74.325097509919232</c:v>
                </c:pt>
                <c:pt idx="30">
                  <c:v>49.058782687506444</c:v>
                </c:pt>
                <c:pt idx="31">
                  <c:v>64.857866209476356</c:v>
                </c:pt>
                <c:pt idx="32">
                  <c:v>58.724396785921492</c:v>
                </c:pt>
                <c:pt idx="33">
                  <c:v>58.772906012182503</c:v>
                </c:pt>
                <c:pt idx="34">
                  <c:v>59.213045271102757</c:v>
                </c:pt>
                <c:pt idx="35">
                  <c:v>67.174283244825631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288-4C5D-AE13-F95AECBCC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140671"/>
        <c:axId val="1267141151"/>
      </c:scatterChart>
      <c:valAx>
        <c:axId val="1267140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141151"/>
        <c:crosses val="autoZero"/>
        <c:crossBetween val="midCat"/>
      </c:valAx>
      <c:valAx>
        <c:axId val="126714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1406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Surrogate!$D$4</c:f>
              <c:strCache>
                <c:ptCount val="1"/>
                <c:pt idx="0">
                  <c:v>Cement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7899685707293914"/>
                  <c:y val="-2.95508274231678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Surrogate!$D$5:$D$18</c:f>
              <c:numCache>
                <c:formatCode>_ * #,##0_ ;_ * \-#,##0_ ;_ * "-"??_ ;_ @_ </c:formatCode>
                <c:ptCount val="14"/>
                <c:pt idx="0">
                  <c:v>3751758.8667000001</c:v>
                </c:pt>
                <c:pt idx="1">
                  <c:v>3398620.5962999999</c:v>
                </c:pt>
                <c:pt idx="2">
                  <c:v>2396907.2555999998</c:v>
                </c:pt>
                <c:pt idx="3">
                  <c:v>3197713.8149999999</c:v>
                </c:pt>
                <c:pt idx="4">
                  <c:v>3833116.4385000002</c:v>
                </c:pt>
                <c:pt idx="5">
                  <c:v>4654673.3403000003</c:v>
                </c:pt>
                <c:pt idx="6">
                  <c:v>5472814.5504000001</c:v>
                </c:pt>
                <c:pt idx="7">
                  <c:v>5885219.0250000004</c:v>
                </c:pt>
                <c:pt idx="8">
                  <c:v>5947130.5055999998</c:v>
                </c:pt>
                <c:pt idx="9">
                  <c:v>5752005.8229</c:v>
                </c:pt>
                <c:pt idx="10">
                  <c:v>6388310.6352000004</c:v>
                </c:pt>
                <c:pt idx="11">
                  <c:v>7104927.4118999997</c:v>
                </c:pt>
                <c:pt idx="12">
                  <c:v>6567992.6895000003</c:v>
                </c:pt>
                <c:pt idx="13">
                  <c:v>7288506.8973000003</c:v>
                </c:pt>
              </c:numCache>
            </c:numRef>
          </c:xVal>
          <c:yVal>
            <c:numRef>
              <c:f>Surrogate!$C$5:$C$18</c:f>
              <c:numCache>
                <c:formatCode>_ * #,##0_ ;_ * \-#,##0_ ;_ * "-"??_ ;_ @_ </c:formatCode>
                <c:ptCount val="14"/>
                <c:pt idx="0">
                  <c:v>1167700.6638</c:v>
                </c:pt>
                <c:pt idx="1">
                  <c:v>1119942.4698000001</c:v>
                </c:pt>
                <c:pt idx="2">
                  <c:v>943108.21440000006</c:v>
                </c:pt>
                <c:pt idx="3">
                  <c:v>988285.45860000001</c:v>
                </c:pt>
                <c:pt idx="4">
                  <c:v>1444813.2072000001</c:v>
                </c:pt>
                <c:pt idx="5">
                  <c:v>1527388.9488000001</c:v>
                </c:pt>
                <c:pt idx="6">
                  <c:v>1808854.6014</c:v>
                </c:pt>
                <c:pt idx="7">
                  <c:v>2016508.6062</c:v>
                </c:pt>
                <c:pt idx="8">
                  <c:v>1834096.3344000001</c:v>
                </c:pt>
                <c:pt idx="9">
                  <c:v>1717284.7296</c:v>
                </c:pt>
                <c:pt idx="10">
                  <c:v>1949142.3732</c:v>
                </c:pt>
                <c:pt idx="11">
                  <c:v>2000257.3404000001</c:v>
                </c:pt>
                <c:pt idx="12">
                  <c:v>2154948.0282000001</c:v>
                </c:pt>
                <c:pt idx="13">
                  <c:v>2348840.8746000002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85-48C2-96DE-84A4FE56F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314128"/>
        <c:axId val="1263327088"/>
      </c:scatterChart>
      <c:valAx>
        <c:axId val="1263314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327088"/>
        <c:crosses val="autoZero"/>
        <c:crossBetween val="midCat"/>
      </c:valAx>
      <c:valAx>
        <c:axId val="12633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3314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59059269977227"/>
                  <c:y val="-1.445086705202312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'Interpolation-Extrapolation'!$B$23:$B$26</c:f>
              <c:numCache>
                <c:formatCode>General</c:formatCode>
                <c:ptCount val="4"/>
                <c:pt idx="0">
                  <c:v>1980</c:v>
                </c:pt>
                <c:pt idx="1">
                  <c:v>1991</c:v>
                </c:pt>
                <c:pt idx="2">
                  <c:v>2001</c:v>
                </c:pt>
                <c:pt idx="3">
                  <c:v>2010</c:v>
                </c:pt>
              </c:numCache>
            </c:numRef>
          </c:xVal>
          <c:yVal>
            <c:numRef>
              <c:f>'Interpolation-Extrapolation'!$C$23:$C$26</c:f>
              <c:numCache>
                <c:formatCode>#,##0</c:formatCode>
                <c:ptCount val="4"/>
                <c:pt idx="0">
                  <c:v>27949480</c:v>
                </c:pt>
                <c:pt idx="1">
                  <c:v>32615528</c:v>
                </c:pt>
                <c:pt idx="2">
                  <c:v>36260130</c:v>
                </c:pt>
                <c:pt idx="3">
                  <c:v>40117096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34-4088-8B9C-0DB2B09DB718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'Interpolation-Extrapolation'!$B$27:$B$36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xVal>
          <c:yVal>
            <c:numRef>
              <c:f>'Interpolation-Extrapolation'!$C$27:$C$36</c:f>
              <c:numCache>
                <c:formatCode>#,##0</c:formatCode>
                <c:ptCount val="10"/>
                <c:pt idx="0">
                  <c:v>40459271</c:v>
                </c:pt>
                <c:pt idx="1">
                  <c:v>40860752</c:v>
                </c:pt>
                <c:pt idx="2">
                  <c:v>41262233</c:v>
                </c:pt>
                <c:pt idx="3">
                  <c:v>41663714</c:v>
                </c:pt>
                <c:pt idx="4">
                  <c:v>42065195</c:v>
                </c:pt>
                <c:pt idx="5">
                  <c:v>42466676</c:v>
                </c:pt>
                <c:pt idx="6">
                  <c:v>42868157</c:v>
                </c:pt>
                <c:pt idx="7">
                  <c:v>43269638</c:v>
                </c:pt>
                <c:pt idx="8">
                  <c:v>43671119</c:v>
                </c:pt>
                <c:pt idx="9">
                  <c:v>44072600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34-4088-8B9C-0DB2B09DB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208287"/>
        <c:axId val="597205791"/>
      </c:scatterChart>
      <c:valAx>
        <c:axId val="597208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05791"/>
        <c:crosses val="autoZero"/>
        <c:crossBetween val="midCat"/>
      </c:valAx>
      <c:valAx>
        <c:axId val="59720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082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'Interpolation-Extrapolation'!$B$23:$B$26</c:f>
              <c:numCache>
                <c:formatCode>General</c:formatCode>
                <c:ptCount val="4"/>
                <c:pt idx="0">
                  <c:v>1980</c:v>
                </c:pt>
                <c:pt idx="1">
                  <c:v>1991</c:v>
                </c:pt>
                <c:pt idx="2">
                  <c:v>2001</c:v>
                </c:pt>
                <c:pt idx="3">
                  <c:v>2010</c:v>
                </c:pt>
              </c:numCache>
            </c:numRef>
          </c:xVal>
          <c:yVal>
            <c:numRef>
              <c:f>'Interpolation-Extrapolation'!$C$23:$C$26</c:f>
              <c:numCache>
                <c:formatCode>#,##0</c:formatCode>
                <c:ptCount val="4"/>
                <c:pt idx="0">
                  <c:v>27949480</c:v>
                </c:pt>
                <c:pt idx="1">
                  <c:v>32615528</c:v>
                </c:pt>
                <c:pt idx="2">
                  <c:v>36260130</c:v>
                </c:pt>
                <c:pt idx="3">
                  <c:v>40117096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67-4BD0-A3F3-4293684A25FB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'Interpolation-Extrapolation'!$B$10:$B$17</c:f>
              <c:numCache>
                <c:formatCode>General</c:formatCode>
                <c:ptCount val="8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</c:numCache>
            </c:numRef>
          </c:xVal>
          <c:yVal>
            <c:numRef>
              <c:f>'Interpolation-Extrapolation'!$C$10:$C$17</c:f>
              <c:numCache>
                <c:formatCode>#,##0</c:formatCode>
                <c:ptCount val="8"/>
                <c:pt idx="0">
                  <c:v>36688681.777777776</c:v>
                </c:pt>
                <c:pt idx="1">
                  <c:v>37117233.555555552</c:v>
                </c:pt>
                <c:pt idx="2">
                  <c:v>37545785.333333328</c:v>
                </c:pt>
                <c:pt idx="3">
                  <c:v>37974337.111111104</c:v>
                </c:pt>
                <c:pt idx="4">
                  <c:v>38402888.888888881</c:v>
                </c:pt>
                <c:pt idx="5">
                  <c:v>38831440.666666657</c:v>
                </c:pt>
                <c:pt idx="6">
                  <c:v>39259992.444444433</c:v>
                </c:pt>
                <c:pt idx="7">
                  <c:v>39688544.222222209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67-4BD0-A3F3-4293684A2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208287"/>
        <c:axId val="597205791"/>
      </c:scatterChart>
      <c:valAx>
        <c:axId val="597208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05791"/>
        <c:crosses val="autoZero"/>
        <c:crossBetween val="midCat"/>
      </c:valAx>
      <c:valAx>
        <c:axId val="597205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082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9764210073109947"/>
                  <c:y val="0.13760134149897929"/>
                </c:manualLayout>
              </c:layout>
              <c:numFmt formatCode="#,##0.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'Interpolation-Extrapolation'!$B$43:$B$45</c:f>
              <c:numCache>
                <c:formatCode>General</c:formatCode>
                <c:ptCount val="3"/>
                <c:pt idx="0">
                  <c:v>1980</c:v>
                </c:pt>
                <c:pt idx="1">
                  <c:v>1991</c:v>
                </c:pt>
                <c:pt idx="2">
                  <c:v>2001</c:v>
                </c:pt>
              </c:numCache>
            </c:numRef>
          </c:xVal>
          <c:yVal>
            <c:numRef>
              <c:f>'Interpolation-Extrapolation'!$C$43:$C$45</c:f>
              <c:numCache>
                <c:formatCode>#,##0</c:formatCode>
                <c:ptCount val="3"/>
                <c:pt idx="0">
                  <c:v>27949480</c:v>
                </c:pt>
                <c:pt idx="1">
                  <c:v>32615528</c:v>
                </c:pt>
                <c:pt idx="2">
                  <c:v>36260130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8E-4EF9-A1B3-AE66BFAF0437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noFill/>
              <a:ln w="19050">
                <a:solidFill>
                  <a:schemeClr val="accent2"/>
                </a:solidFill>
              </a:ln>
              <a:effectLst/>
            </c:spPr>
          </c:marker>
          <c:xVal>
            <c:numRef>
              <c:f>'Interpolation-Extrapolation'!$B$46</c:f>
              <c:numCache>
                <c:formatCode>General</c:formatCode>
                <c:ptCount val="1"/>
                <c:pt idx="0">
                  <c:v>2010</c:v>
                </c:pt>
              </c:numCache>
            </c:numRef>
          </c:xVal>
          <c:yVal>
            <c:numRef>
              <c:f>'Interpolation-Extrapolation'!$C$46</c:f>
              <c:numCache>
                <c:formatCode>#,##0</c:formatCode>
                <c:ptCount val="1"/>
                <c:pt idx="0">
                  <c:v>39935257.316499949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8E-4EF9-A1B3-AE66BFAF0437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4B93DC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'Interpolation-Extrapolation'!$B$46</c:f>
              <c:numCache>
                <c:formatCode>General</c:formatCode>
                <c:ptCount val="1"/>
                <c:pt idx="0">
                  <c:v>2010</c:v>
                </c:pt>
              </c:numCache>
            </c:numRef>
          </c:xVal>
          <c:yVal>
            <c:numRef>
              <c:f>'Interpolation-Extrapolation'!$C$47</c:f>
              <c:numCache>
                <c:formatCode>#,##0</c:formatCode>
                <c:ptCount val="1"/>
                <c:pt idx="0">
                  <c:v>40117096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8E-4EF9-A1B3-AE66BFAF0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208287"/>
        <c:axId val="597205791"/>
      </c:scatterChart>
      <c:valAx>
        <c:axId val="597208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05791"/>
        <c:crosses val="autoZero"/>
        <c:crossBetween val="midCat"/>
      </c:valAx>
      <c:valAx>
        <c:axId val="597205791"/>
        <c:scaling>
          <c:orientation val="minMax"/>
          <c:min val="2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082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plotArea>
      <cx:plotAreaRegion>
        <cx:series layoutId="clusteredColumn" uniqueId="{4917B297-8AB7-46C4-901A-F9B197FABD34}"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plotArea>
      <cx:plotAreaRegion>
        <cx:series layoutId="clusteredColumn" uniqueId="{50A66DFA-D2E6-48A1-8072-1D604154E028}">
          <cx:dataId val="0"/>
          <cx:layoutPr>
            <cx:binning intervalClosed="r">
              <cx:binCount val="11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53340</xdr:colOff>
      <xdr:row>6</xdr:row>
      <xdr:rowOff>95250</xdr:rowOff>
    </xdr:from>
    <xdr:to>
      <xdr:col>21</xdr:col>
      <xdr:colOff>586740</xdr:colOff>
      <xdr:row>21</xdr:row>
      <xdr:rowOff>95250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335B39E9-F486-F1B2-7B08-CFA4C4D347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89340" y="1238250"/>
              <a:ext cx="46482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48567</xdr:colOff>
      <xdr:row>19</xdr:row>
      <xdr:rowOff>111370</xdr:rowOff>
    </xdr:from>
    <xdr:to>
      <xdr:col>12</xdr:col>
      <xdr:colOff>618810</xdr:colOff>
      <xdr:row>34</xdr:row>
      <xdr:rowOff>128955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113257-D80A-E986-A069-55A6638A6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31820</xdr:colOff>
      <xdr:row>3</xdr:row>
      <xdr:rowOff>183802</xdr:rowOff>
    </xdr:from>
    <xdr:to>
      <xdr:col>11</xdr:col>
      <xdr:colOff>364671</xdr:colOff>
      <xdr:row>17</xdr:row>
      <xdr:rowOff>154913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DA83F4A6-0B19-78FF-93B5-F79A281EFC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3970" y="761652"/>
              <a:ext cx="4650851" cy="276511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3</xdr:row>
      <xdr:rowOff>0</xdr:rowOff>
    </xdr:from>
    <xdr:to>
      <xdr:col>5</xdr:col>
      <xdr:colOff>972469</xdr:colOff>
      <xdr:row>4</xdr:row>
      <xdr:rowOff>7150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600-000003000000}"/>
                </a:ext>
              </a:extLst>
            </xdr:cNvPr>
            <xdr:cNvSpPr txBox="1"/>
          </xdr:nvSpPr>
          <xdr:spPr>
            <a:xfrm>
              <a:off x="3078480" y="741523"/>
              <a:ext cx="941989" cy="210507"/>
            </a:xfrm>
            <a:prstGeom prst="rect">
              <a:avLst/>
            </a:prstGeom>
            <a:noFill/>
          </xdr:spPr>
          <xdr:txBody>
            <a:bodyPr wrap="square" lIns="0" tIns="0" rIns="0" bIns="0" rtlCol="0" anchor="ctr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14:m>
                <m:oMath xmlns:m="http://schemas.openxmlformats.org/officeDocument/2006/math"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en-US" sz="140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=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𝐶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𝐸𝐹</m:t>
                  </m:r>
                </m:oMath>
              </a14:m>
              <a:endParaRPr lang="en-US" sz="1400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3A1E1A5-1FD6-890E-4C68-36FD5E53F745}"/>
                </a:ext>
              </a:extLst>
            </xdr:cNvPr>
            <xdr:cNvSpPr txBox="1"/>
          </xdr:nvSpPr>
          <xdr:spPr>
            <a:xfrm>
              <a:off x="3078480" y="741523"/>
              <a:ext cx="941989" cy="210507"/>
            </a:xfrm>
            <a:prstGeom prst="rect">
              <a:avLst/>
            </a:prstGeom>
            <a:noFill/>
          </xdr:spPr>
          <xdr:txBody>
            <a:bodyPr wrap="square" lIns="0" tIns="0" rIns="0" bIns="0" rtlCol="0" anchor="ctr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𝐶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×𝐸𝐹</a:t>
              </a:r>
              <a:endParaRPr lang="en-US" sz="1400">
                <a:solidFill>
                  <a:srgbClr val="0070C0"/>
                </a:solidFill>
              </a:endParaRPr>
            </a:p>
          </xdr:txBody>
        </xdr:sp>
      </mc:Fallback>
    </mc:AlternateContent>
    <xdr:clientData/>
  </xdr:twoCellAnchor>
  <xdr:twoCellAnchor>
    <xdr:from>
      <xdr:col>5</xdr:col>
      <xdr:colOff>38100</xdr:colOff>
      <xdr:row>9</xdr:row>
      <xdr:rowOff>152401</xdr:rowOff>
    </xdr:from>
    <xdr:to>
      <xdr:col>7</xdr:col>
      <xdr:colOff>31612</xdr:colOff>
      <xdr:row>11</xdr:row>
      <xdr:rowOff>22861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SpPr txBox="1"/>
          </xdr:nvSpPr>
          <xdr:spPr>
            <a:xfrm>
              <a:off x="3086100" y="2011681"/>
              <a:ext cx="1883272" cy="23622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no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14:m>
                <m:oMath xmlns:m="http://schemas.openxmlformats.org/officeDocument/2006/math"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en-US" sz="140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=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𝐶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𝛿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𝑁𝐶𝑉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𝐸𝐹</m:t>
                  </m:r>
                </m:oMath>
              </a14:m>
              <a:endParaRPr lang="en-US" sz="1400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20E829D-B82E-4515-08A0-937E24AC93F8}"/>
                </a:ext>
              </a:extLst>
            </xdr:cNvPr>
            <xdr:cNvSpPr txBox="1"/>
          </xdr:nvSpPr>
          <xdr:spPr>
            <a:xfrm>
              <a:off x="3086100" y="2011681"/>
              <a:ext cx="1883272" cy="23622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no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𝐶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×𝛿×𝑁𝐶𝑉×𝐸𝐹</a:t>
              </a:r>
              <a:endParaRPr lang="en-US" sz="1400">
                <a:solidFill>
                  <a:srgbClr val="0070C0"/>
                </a:solidFill>
              </a:endParaRPr>
            </a:p>
          </xdr:txBody>
        </xdr:sp>
      </mc:Fallback>
    </mc:AlternateContent>
    <xdr:clientData/>
  </xdr:twoCellAnchor>
  <xdr:twoCellAnchor>
    <xdr:from>
      <xdr:col>5</xdr:col>
      <xdr:colOff>0</xdr:colOff>
      <xdr:row>18</xdr:row>
      <xdr:rowOff>160020</xdr:rowOff>
    </xdr:from>
    <xdr:to>
      <xdr:col>6</xdr:col>
      <xdr:colOff>330575</xdr:colOff>
      <xdr:row>20</xdr:row>
      <xdr:rowOff>26952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SpPr txBox="1"/>
          </xdr:nvSpPr>
          <xdr:spPr>
            <a:xfrm>
              <a:off x="3048000" y="3665220"/>
              <a:ext cx="1496435" cy="23269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14:m>
                <m:oMath xmlns:m="http://schemas.openxmlformats.org/officeDocument/2006/math"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en-US" sz="140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𝑣𝑒𝑛𝑡</m:t>
                      </m:r>
                    </m:sub>
                  </m:sSub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𝑓𝑙𝑎𝑟𝑒</m:t>
                      </m:r>
                    </m:sub>
                  </m:sSub>
                </m:oMath>
              </a14:m>
              <a:endParaRPr lang="en-US" sz="1400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CB99D2D-4BC8-4559-F0B6-8526A5970454}"/>
                </a:ext>
              </a:extLst>
            </xdr:cNvPr>
            <xdr:cNvSpPr txBox="1"/>
          </xdr:nvSpPr>
          <xdr:spPr>
            <a:xfrm>
              <a:off x="3048000" y="3665220"/>
              <a:ext cx="1496435" cy="23269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𝐸_𝑣𝑒𝑛𝑡+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𝑓𝑙𝑎𝑟𝑒</a:t>
              </a:r>
              <a:endParaRPr lang="en-US" sz="1400">
                <a:solidFill>
                  <a:srgbClr val="0070C0"/>
                </a:solidFill>
              </a:endParaRPr>
            </a:p>
          </xdr:txBody>
        </xdr:sp>
      </mc:Fallback>
    </mc:AlternateContent>
    <xdr:clientData/>
  </xdr:twoCellAnchor>
  <xdr:twoCellAnchor>
    <xdr:from>
      <xdr:col>11</xdr:col>
      <xdr:colOff>45720</xdr:colOff>
      <xdr:row>3</xdr:row>
      <xdr:rowOff>0</xdr:rowOff>
    </xdr:from>
    <xdr:to>
      <xdr:col>14</xdr:col>
      <xdr:colOff>561729</xdr:colOff>
      <xdr:row>3</xdr:row>
      <xdr:rowOff>164787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4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 txBox="1"/>
          </xdr:nvSpPr>
          <xdr:spPr>
            <a:xfrm>
              <a:off x="7452360" y="716280"/>
              <a:ext cx="2344809" cy="21050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14:m>
                <m:oMath xmlns:m="http://schemas.openxmlformats.org/officeDocument/2006/math"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en-US" sz="140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3</m:t>
                      </m:r>
                    </m:sub>
                  </m:sSub>
                  <m:r>
                    <a:rPr lang="en-US" sz="140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4</m:t>
                      </m:r>
                    </m:sub>
                  </m:sSub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+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5</m:t>
                      </m:r>
                    </m:sub>
                  </m:sSub>
                </m:oMath>
              </a14:m>
              <a:endParaRPr lang="en-US" sz="1400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6" name="TextBox 4">
              <a:extLst>
                <a:ext uri="{FF2B5EF4-FFF2-40B4-BE49-F238E27FC236}">
                  <a16:creationId xmlns:a16="http://schemas.microsoft.com/office/drawing/2014/main" id="{9CB99D2D-4BC8-4559-F0B6-8526A5970454}"/>
                </a:ext>
              </a:extLst>
            </xdr:cNvPr>
            <xdr:cNvSpPr txBox="1"/>
          </xdr:nvSpPr>
          <xdr:spPr>
            <a:xfrm>
              <a:off x="7452360" y="716280"/>
              <a:ext cx="2344809" cy="21050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𝐸_1+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2+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3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+𝐸_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4+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5</a:t>
              </a:r>
              <a:endParaRPr lang="en-US" sz="1400">
                <a:solidFill>
                  <a:srgbClr val="0070C0"/>
                </a:solidFill>
              </a:endParaRPr>
            </a:p>
          </xdr:txBody>
        </xdr:sp>
      </mc:Fallback>
    </mc:AlternateContent>
    <xdr:clientData/>
  </xdr:twoCellAnchor>
  <xdr:twoCellAnchor>
    <xdr:from>
      <xdr:col>11</xdr:col>
      <xdr:colOff>38100</xdr:colOff>
      <xdr:row>13</xdr:row>
      <xdr:rowOff>152400</xdr:rowOff>
    </xdr:from>
    <xdr:to>
      <xdr:col>12</xdr:col>
      <xdr:colOff>265966</xdr:colOff>
      <xdr:row>14</xdr:row>
      <xdr:rowOff>180027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4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SpPr txBox="1"/>
          </xdr:nvSpPr>
          <xdr:spPr>
            <a:xfrm>
              <a:off x="7444740" y="2971800"/>
              <a:ext cx="974626" cy="21050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14:m>
                <m:oMath xmlns:m="http://schemas.openxmlformats.org/officeDocument/2006/math"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en-US" sz="140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−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US" sz="1400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7" name="TextBox 4">
              <a:extLst>
                <a:ext uri="{FF2B5EF4-FFF2-40B4-BE49-F238E27FC236}">
                  <a16:creationId xmlns:a16="http://schemas.microsoft.com/office/drawing/2014/main" id="{9CB99D2D-4BC8-4559-F0B6-8526A5970454}"/>
                </a:ext>
              </a:extLst>
            </xdr:cNvPr>
            <xdr:cNvSpPr txBox="1"/>
          </xdr:nvSpPr>
          <xdr:spPr>
            <a:xfrm>
              <a:off x="7444740" y="2971800"/>
              <a:ext cx="974626" cy="21050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𝐸_1−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2</a:t>
              </a:r>
              <a:endParaRPr lang="en-US" sz="1400">
                <a:solidFill>
                  <a:srgbClr val="0070C0"/>
                </a:solidFill>
              </a:endParaRPr>
            </a:p>
          </xdr:txBody>
        </xdr:sp>
      </mc:Fallback>
    </mc:AlternateContent>
    <xdr:clientData/>
  </xdr:twoCellAnchor>
  <xdr:twoCellAnchor>
    <xdr:from>
      <xdr:col>11</xdr:col>
      <xdr:colOff>38100</xdr:colOff>
      <xdr:row>20</xdr:row>
      <xdr:rowOff>152400</xdr:rowOff>
    </xdr:from>
    <xdr:to>
      <xdr:col>12</xdr:col>
      <xdr:colOff>265966</xdr:colOff>
      <xdr:row>21</xdr:row>
      <xdr:rowOff>180027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4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SpPr txBox="1"/>
          </xdr:nvSpPr>
          <xdr:spPr>
            <a:xfrm>
              <a:off x="7444740" y="2994660"/>
              <a:ext cx="974626" cy="21050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14:m>
                <m:oMath xmlns:m="http://schemas.openxmlformats.org/officeDocument/2006/math"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 </m:t>
                  </m:r>
                  <m:r>
                    <a:rPr lang="en-US" sz="140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1</m:t>
                      </m:r>
                    </m:sub>
                  </m:sSub>
                  <m:r>
                    <a:rPr lang="en-US" sz="1400" b="0" i="1">
                      <a:solidFill>
                        <a:srgbClr val="0070C0"/>
                      </a:solidFill>
                      <a:latin typeface="Cambria Math" panose="02040503050406030204" pitchFamily="18" charset="0"/>
                    </a:rPr>
                    <m:t>−</m:t>
                  </m:r>
                  <m:sSub>
                    <m:sSubPr>
                      <m:ctrlP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40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𝐸</m:t>
                      </m:r>
                    </m:e>
                    <m:sub>
                      <m:r>
                        <a:rPr lang="en-US" sz="1400" b="0" i="1">
                          <a:solidFill>
                            <a:srgbClr val="0070C0"/>
                          </a:solidFill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US" sz="1400">
                <a:solidFill>
                  <a:srgbClr val="0070C0"/>
                </a:solidFill>
              </a:endParaRPr>
            </a:p>
          </xdr:txBody>
        </xdr:sp>
      </mc:Choice>
      <mc:Fallback xmlns="">
        <xdr:sp macro="" textlink="">
          <xdr:nvSpPr>
            <xdr:cNvPr id="8" name="TextBox 4">
              <a:extLst>
                <a:ext uri="{FF2B5EF4-FFF2-40B4-BE49-F238E27FC236}">
                  <a16:creationId xmlns:a16="http://schemas.microsoft.com/office/drawing/2014/main" id="{6384D432-1E26-4EB3-9538-BCA1F8705DAE}"/>
                </a:ext>
              </a:extLst>
            </xdr:cNvPr>
            <xdr:cNvSpPr txBox="1"/>
          </xdr:nvSpPr>
          <xdr:spPr>
            <a:xfrm>
              <a:off x="7444740" y="2994660"/>
              <a:ext cx="974626" cy="210507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GB"/>
              </a:defPPr>
              <a:lvl1pPr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50000"/>
                </a:spcBef>
                <a:spcAft>
                  <a:spcPct val="0"/>
                </a:spcAft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500"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n-US" sz="1400" i="1">
                  <a:solidFill>
                    <a:srgbClr val="0070C0"/>
                  </a:solidFill>
                  <a:latin typeface="Cambria Math" panose="02040503050406030204" pitchFamily="18" charset="0"/>
                </a:rPr>
                <a:t>E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=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𝐸_1−</a:t>
              </a:r>
              <a:r>
                <a:rPr lang="en-US" sz="14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𝐸_</a:t>
              </a:r>
              <a:r>
                <a:rPr lang="en-US" sz="1400" b="0" i="0">
                  <a:solidFill>
                    <a:srgbClr val="0070C0"/>
                  </a:solidFill>
                  <a:latin typeface="Cambria Math" panose="02040503050406030204" pitchFamily="18" charset="0"/>
                </a:rPr>
                <a:t>2</a:t>
              </a:r>
              <a:endParaRPr lang="en-US" sz="1400">
                <a:solidFill>
                  <a:srgbClr val="0070C0"/>
                </a:solidFill>
              </a:endParaRP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43962</xdr:colOff>
      <xdr:row>2</xdr:row>
      <xdr:rowOff>45720</xdr:rowOff>
    </xdr:from>
    <xdr:to>
      <xdr:col>17</xdr:col>
      <xdr:colOff>655320</xdr:colOff>
      <xdr:row>13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061F72-790B-9292-2152-32AFB86AC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668655</xdr:colOff>
      <xdr:row>21</xdr:row>
      <xdr:rowOff>108585</xdr:rowOff>
    </xdr:from>
    <xdr:to>
      <xdr:col>11</xdr:col>
      <xdr:colOff>137161</xdr:colOff>
      <xdr:row>36</xdr:row>
      <xdr:rowOff>1905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710565</xdr:colOff>
      <xdr:row>3</xdr:row>
      <xdr:rowOff>160020</xdr:rowOff>
    </xdr:from>
    <xdr:to>
      <xdr:col>11</xdr:col>
      <xdr:colOff>137160</xdr:colOff>
      <xdr:row>18</xdr:row>
      <xdr:rowOff>62865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624840</xdr:colOff>
      <xdr:row>39</xdr:row>
      <xdr:rowOff>68580</xdr:rowOff>
    </xdr:from>
    <xdr:to>
      <xdr:col>11</xdr:col>
      <xdr:colOff>567690</xdr:colOff>
      <xdr:row>53</xdr:row>
      <xdr:rowOff>144780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3E34C7-0400-4AB8-9847-8A9E5F56C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workbookViewId="0">
      <selection activeCell="G15" sqref="G15"/>
    </sheetView>
  </sheetViews>
  <sheetFormatPr defaultColWidth="9.08984375" defaultRowHeight="14.5" x14ac:dyDescent="0.35"/>
  <cols>
    <col min="1" max="2" width="9.08984375" style="4"/>
    <col min="3" max="3" width="8.08984375" style="4" bestFit="1" customWidth="1"/>
    <col min="4" max="4" width="10.90625" style="4" bestFit="1" customWidth="1"/>
    <col min="5" max="6" width="9.08984375" style="4"/>
    <col min="7" max="7" width="8.08984375" style="4" bestFit="1" customWidth="1"/>
    <col min="8" max="8" width="10.90625" style="4" bestFit="1" customWidth="1"/>
    <col min="9" max="10" width="9.08984375" style="4"/>
    <col min="11" max="11" width="8.08984375" style="4" bestFit="1" customWidth="1"/>
    <col min="12" max="12" width="10.90625" style="4" bestFit="1" customWidth="1"/>
    <col min="13" max="19" width="9.08984375" style="4"/>
    <col min="20" max="20" width="10.36328125" style="4" customWidth="1"/>
    <col min="21" max="16384" width="9.08984375" style="4"/>
  </cols>
  <sheetData>
    <row r="1" spans="1:20" s="88" customFormat="1" ht="15.5" x14ac:dyDescent="0.35">
      <c r="A1" s="77" t="s">
        <v>127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0" s="88" customFormat="1" ht="15.5" x14ac:dyDescent="0.35">
      <c r="A2" s="77" t="s">
        <v>128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s="79" customFormat="1" ht="14" x14ac:dyDescent="0.3"/>
    <row r="4" spans="1:20" s="79" customFormat="1" ht="14" x14ac:dyDescent="0.3"/>
    <row r="5" spans="1:20" s="79" customFormat="1" ht="14" x14ac:dyDescent="0.3">
      <c r="B5" s="215" t="s">
        <v>151</v>
      </c>
      <c r="C5" s="216"/>
      <c r="D5" s="217"/>
      <c r="F5" s="215" t="s">
        <v>152</v>
      </c>
      <c r="G5" s="216"/>
      <c r="H5" s="217"/>
      <c r="J5" s="215" t="s">
        <v>153</v>
      </c>
      <c r="K5" s="216"/>
      <c r="L5" s="217"/>
    </row>
    <row r="6" spans="1:20" s="79" customFormat="1" thickBot="1" x14ac:dyDescent="0.35">
      <c r="B6" s="60" t="s">
        <v>0</v>
      </c>
      <c r="C6" s="61" t="s">
        <v>1</v>
      </c>
      <c r="D6" s="62" t="s">
        <v>2</v>
      </c>
      <c r="F6" s="60" t="s">
        <v>0</v>
      </c>
      <c r="G6" s="61" t="s">
        <v>1</v>
      </c>
      <c r="H6" s="62" t="s">
        <v>2</v>
      </c>
      <c r="J6" s="60" t="s">
        <v>0</v>
      </c>
      <c r="K6" s="61" t="s">
        <v>1</v>
      </c>
      <c r="L6" s="62" t="s">
        <v>2</v>
      </c>
    </row>
    <row r="7" spans="1:20" s="79" customFormat="1" thickTop="1" x14ac:dyDescent="0.3">
      <c r="B7" s="63">
        <v>2016</v>
      </c>
      <c r="C7" s="64">
        <v>659034</v>
      </c>
      <c r="D7" s="64">
        <v>479291</v>
      </c>
      <c r="E7" s="80"/>
      <c r="F7" s="63">
        <v>2016</v>
      </c>
      <c r="G7" s="64">
        <v>659034</v>
      </c>
      <c r="H7" s="64">
        <v>479291</v>
      </c>
      <c r="I7" s="80"/>
      <c r="J7" s="63">
        <v>2016</v>
      </c>
      <c r="K7" s="64">
        <v>659034</v>
      </c>
      <c r="L7" s="64">
        <v>479291</v>
      </c>
    </row>
    <row r="8" spans="1:20" s="79" customFormat="1" ht="14" x14ac:dyDescent="0.3">
      <c r="B8" s="65">
        <v>2017</v>
      </c>
      <c r="C8" s="64">
        <v>662157.15399999998</v>
      </c>
      <c r="D8" s="64">
        <v>504562.63</v>
      </c>
      <c r="E8" s="80"/>
      <c r="F8" s="65">
        <v>2017</v>
      </c>
      <c r="G8" s="64">
        <v>662157.15399999998</v>
      </c>
      <c r="H8" s="64">
        <v>504562.63</v>
      </c>
      <c r="I8" s="80"/>
      <c r="J8" s="65">
        <v>2017</v>
      </c>
      <c r="K8" s="64">
        <v>662157.15399999998</v>
      </c>
      <c r="L8" s="64">
        <v>504562.63</v>
      </c>
    </row>
    <row r="9" spans="1:20" s="79" customFormat="1" ht="14" x14ac:dyDescent="0.3">
      <c r="B9" s="65">
        <v>2018</v>
      </c>
      <c r="C9" s="193">
        <f>696640.743*0.95610932</f>
        <v>666064.70707402483</v>
      </c>
      <c r="D9" s="64">
        <v>533358.01800000004</v>
      </c>
      <c r="E9" s="80"/>
      <c r="F9" s="65">
        <v>2018</v>
      </c>
      <c r="G9" s="193">
        <v>697640.74300000002</v>
      </c>
      <c r="H9" s="64">
        <v>533358.01800000004</v>
      </c>
      <c r="I9" s="80"/>
      <c r="J9" s="65">
        <v>2018</v>
      </c>
      <c r="K9" s="64">
        <v>697640.74300000002</v>
      </c>
      <c r="L9" s="64">
        <v>533358.01800000004</v>
      </c>
    </row>
    <row r="10" spans="1:20" s="79" customFormat="1" ht="14" x14ac:dyDescent="0.3">
      <c r="B10" s="65">
        <v>2019</v>
      </c>
      <c r="C10" s="64">
        <v>770376.73299999989</v>
      </c>
      <c r="D10" s="64">
        <v>599241.61499999999</v>
      </c>
      <c r="E10" s="80"/>
      <c r="F10" s="65">
        <v>2019</v>
      </c>
      <c r="G10" s="64">
        <v>770376.73299999989</v>
      </c>
      <c r="H10" s="64">
        <v>599241.61499999999</v>
      </c>
      <c r="I10" s="80"/>
      <c r="J10" s="65">
        <v>2019</v>
      </c>
      <c r="K10" s="64">
        <v>770376.73299999989</v>
      </c>
      <c r="L10" s="64">
        <v>599241.61499999999</v>
      </c>
    </row>
    <row r="11" spans="1:20" s="79" customFormat="1" ht="14" x14ac:dyDescent="0.3">
      <c r="B11" s="65">
        <v>2020</v>
      </c>
      <c r="C11" s="64">
        <v>866303.14899999998</v>
      </c>
      <c r="D11" s="64">
        <v>554953.30000000005</v>
      </c>
      <c r="E11" s="80"/>
      <c r="F11" s="65">
        <v>2020</v>
      </c>
      <c r="G11" s="64">
        <v>866303.14899999998</v>
      </c>
      <c r="H11" s="64">
        <v>554953.30000000005</v>
      </c>
      <c r="I11" s="80"/>
      <c r="J11" s="65">
        <v>2020</v>
      </c>
      <c r="K11" s="64">
        <v>866303.14899999998</v>
      </c>
      <c r="L11" s="64">
        <v>554953.30000000005</v>
      </c>
    </row>
    <row r="12" spans="1:20" s="79" customFormat="1" ht="14" x14ac:dyDescent="0.3">
      <c r="B12" s="65"/>
      <c r="C12" s="66"/>
      <c r="D12" s="66"/>
      <c r="E12" s="80"/>
      <c r="F12" s="65">
        <v>2021</v>
      </c>
      <c r="G12" s="64">
        <v>847565.902</v>
      </c>
      <c r="H12" s="193">
        <f>480722.89*1.0368317</f>
        <v>498428.73126761301</v>
      </c>
      <c r="I12" s="80"/>
      <c r="J12" s="65">
        <v>2021</v>
      </c>
      <c r="K12" s="64">
        <v>847565.902</v>
      </c>
      <c r="L12" s="193">
        <v>480722.89</v>
      </c>
    </row>
    <row r="13" spans="1:20" s="79" customFormat="1" ht="14" x14ac:dyDescent="0.3">
      <c r="B13" s="65"/>
      <c r="C13" s="66"/>
      <c r="D13" s="66"/>
      <c r="E13" s="80"/>
      <c r="F13" s="65"/>
      <c r="G13" s="66"/>
      <c r="H13" s="66"/>
      <c r="I13" s="80"/>
      <c r="J13" s="65">
        <v>2022</v>
      </c>
      <c r="K13" s="64">
        <v>884249.75699999998</v>
      </c>
      <c r="L13" s="64">
        <v>426849.3</v>
      </c>
    </row>
    <row r="14" spans="1:20" s="79" customFormat="1" ht="14" x14ac:dyDescent="0.3"/>
    <row r="15" spans="1:20" x14ac:dyDescent="0.35">
      <c r="C15" s="79"/>
      <c r="D15" s="79"/>
      <c r="E15" s="79"/>
      <c r="F15" s="79"/>
      <c r="G15" s="194">
        <f>C9/G9-1</f>
        <v>-4.5261169509956733E-2</v>
      </c>
      <c r="H15" s="79"/>
      <c r="I15" s="79"/>
      <c r="J15" s="79"/>
      <c r="K15" s="79"/>
      <c r="L15" s="194">
        <f>H12/L12-1</f>
        <v>3.6831700000000023E-2</v>
      </c>
    </row>
  </sheetData>
  <mergeCells count="3">
    <mergeCell ref="B5:D5"/>
    <mergeCell ref="F5:H5"/>
    <mergeCell ref="J5:L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2"/>
  <sheetViews>
    <sheetView zoomScaleNormal="100" workbookViewId="0">
      <selection activeCell="K7" sqref="K7"/>
    </sheetView>
  </sheetViews>
  <sheetFormatPr defaultColWidth="11.453125" defaultRowHeight="14.5" x14ac:dyDescent="0.35"/>
  <cols>
    <col min="1" max="1" width="16.453125" style="4" customWidth="1"/>
    <col min="2" max="4" width="11.453125" style="4"/>
    <col min="5" max="5" width="9.6328125" style="4" customWidth="1"/>
    <col min="6" max="6" width="10.6328125" style="4" customWidth="1"/>
    <col min="7" max="7" width="17.453125" style="4" bestFit="1" customWidth="1"/>
    <col min="8" max="8" width="12" style="4" bestFit="1" customWidth="1"/>
    <col min="9" max="9" width="8.6328125" style="4" customWidth="1"/>
    <col min="10" max="10" width="7.453125" style="4" customWidth="1"/>
    <col min="11" max="16384" width="11.453125" style="4"/>
  </cols>
  <sheetData>
    <row r="1" spans="1:12" s="76" customFormat="1" ht="15.5" x14ac:dyDescent="0.35">
      <c r="A1" s="77" t="s">
        <v>136</v>
      </c>
    </row>
    <row r="2" spans="1:12" s="76" customFormat="1" ht="15.5" x14ac:dyDescent="0.35">
      <c r="A2" s="77" t="s">
        <v>137</v>
      </c>
    </row>
    <row r="4" spans="1:12" x14ac:dyDescent="0.35">
      <c r="B4" s="36" t="s">
        <v>0</v>
      </c>
      <c r="C4" s="36" t="s">
        <v>100</v>
      </c>
      <c r="D4" s="36" t="s">
        <v>101</v>
      </c>
      <c r="E4" s="18" t="s">
        <v>286</v>
      </c>
    </row>
    <row r="5" spans="1:12" x14ac:dyDescent="0.35">
      <c r="A5" s="101"/>
      <c r="B5" s="102">
        <v>1</v>
      </c>
      <c r="C5" s="103">
        <v>1167700.6638</v>
      </c>
      <c r="D5" s="103">
        <v>3751758.8667000001</v>
      </c>
      <c r="E5" s="104">
        <f>C5/D5</f>
        <v>0.31124086202989232</v>
      </c>
      <c r="F5" s="101"/>
      <c r="G5" s="4" t="s">
        <v>241</v>
      </c>
    </row>
    <row r="6" spans="1:12" ht="15" thickBot="1" x14ac:dyDescent="0.4">
      <c r="A6" s="101"/>
      <c r="B6" s="102">
        <v>2</v>
      </c>
      <c r="C6" s="103">
        <v>1119942.4698000001</v>
      </c>
      <c r="D6" s="103">
        <v>3398620.5962999999</v>
      </c>
      <c r="E6" s="104">
        <f t="shared" ref="E6:E18" si="0">C6/D6</f>
        <v>0.32952853608292015</v>
      </c>
      <c r="F6" s="101"/>
    </row>
    <row r="7" spans="1:12" x14ac:dyDescent="0.35">
      <c r="A7" s="101"/>
      <c r="B7" s="102">
        <v>3</v>
      </c>
      <c r="C7" s="103">
        <v>943108.21440000006</v>
      </c>
      <c r="D7" s="103">
        <v>2396907.2555999998</v>
      </c>
      <c r="E7" s="104">
        <f t="shared" si="0"/>
        <v>0.39346879700771686</v>
      </c>
      <c r="F7" s="101"/>
      <c r="G7" s="204" t="s">
        <v>242</v>
      </c>
      <c r="H7" s="204"/>
    </row>
    <row r="8" spans="1:12" x14ac:dyDescent="0.35">
      <c r="A8" s="101"/>
      <c r="B8" s="102">
        <v>4</v>
      </c>
      <c r="C8" s="103">
        <v>988285.45860000001</v>
      </c>
      <c r="D8" s="103">
        <v>3197713.8149999999</v>
      </c>
      <c r="E8" s="104">
        <f t="shared" si="0"/>
        <v>0.3090600084235493</v>
      </c>
      <c r="F8" s="101"/>
      <c r="G8" s="205" t="s">
        <v>243</v>
      </c>
      <c r="H8" s="210">
        <v>0.96966092035224283</v>
      </c>
    </row>
    <row r="9" spans="1:12" x14ac:dyDescent="0.35">
      <c r="A9" s="101"/>
      <c r="B9" s="102">
        <v>5</v>
      </c>
      <c r="C9" s="103">
        <v>1444813.2072000001</v>
      </c>
      <c r="D9" s="103">
        <v>3833116.4385000002</v>
      </c>
      <c r="E9" s="104">
        <f t="shared" si="0"/>
        <v>0.37692912030749415</v>
      </c>
      <c r="F9" s="101"/>
      <c r="G9" s="205" t="s">
        <v>244</v>
      </c>
      <c r="H9" s="210">
        <v>0.94024230045835866</v>
      </c>
    </row>
    <row r="10" spans="1:12" x14ac:dyDescent="0.35">
      <c r="A10" s="101"/>
      <c r="B10" s="102">
        <v>6</v>
      </c>
      <c r="C10" s="103">
        <v>1527388.9488000001</v>
      </c>
      <c r="D10" s="103">
        <v>4654673.3403000003</v>
      </c>
      <c r="E10" s="104">
        <f t="shared" si="0"/>
        <v>0.3281409536467188</v>
      </c>
      <c r="F10" s="101"/>
      <c r="G10" s="205" t="s">
        <v>245</v>
      </c>
      <c r="H10" s="210">
        <v>0.93526249216322188</v>
      </c>
    </row>
    <row r="11" spans="1:12" x14ac:dyDescent="0.35">
      <c r="A11" s="101"/>
      <c r="B11" s="102">
        <v>7</v>
      </c>
      <c r="C11" s="103">
        <v>1808854.6014</v>
      </c>
      <c r="D11" s="103">
        <v>5472814.5504000001</v>
      </c>
      <c r="E11" s="104">
        <f t="shared" si="0"/>
        <v>0.3305163339159361</v>
      </c>
      <c r="F11" s="101"/>
      <c r="G11" s="205" t="s">
        <v>224</v>
      </c>
      <c r="H11" s="206">
        <v>115121.22186292967</v>
      </c>
      <c r="I11" s="138">
        <f>H11/AVERAGE(C5:C18)</f>
        <v>7.000934255390695E-2</v>
      </c>
      <c r="J11" s="211">
        <f>I11*2</f>
        <v>0.1400186851078139</v>
      </c>
      <c r="K11" s="178" t="s">
        <v>287</v>
      </c>
    </row>
    <row r="12" spans="1:12" ht="15" thickBot="1" x14ac:dyDescent="0.4">
      <c r="A12" s="101"/>
      <c r="B12" s="102">
        <v>8</v>
      </c>
      <c r="C12" s="103">
        <v>2016508.6062</v>
      </c>
      <c r="D12" s="103">
        <v>5885219.0250000004</v>
      </c>
      <c r="E12" s="104">
        <f t="shared" si="0"/>
        <v>0.34263951734574566</v>
      </c>
      <c r="F12" s="101"/>
      <c r="G12" s="207" t="s">
        <v>246</v>
      </c>
      <c r="H12" s="207">
        <v>14</v>
      </c>
    </row>
    <row r="13" spans="1:12" x14ac:dyDescent="0.35">
      <c r="A13" s="101"/>
      <c r="B13" s="102">
        <v>9</v>
      </c>
      <c r="C13" s="103">
        <v>1834096.3344000001</v>
      </c>
      <c r="D13" s="103">
        <v>5947130.5055999998</v>
      </c>
      <c r="E13" s="104">
        <f t="shared" si="0"/>
        <v>0.30840021631826625</v>
      </c>
      <c r="F13" s="101"/>
    </row>
    <row r="14" spans="1:12" ht="15" thickBot="1" x14ac:dyDescent="0.4">
      <c r="A14" s="101"/>
      <c r="B14" s="102">
        <v>10</v>
      </c>
      <c r="C14" s="103">
        <v>1717284.7296</v>
      </c>
      <c r="D14" s="103">
        <v>5752005.8229</v>
      </c>
      <c r="E14" s="104">
        <f t="shared" si="0"/>
        <v>0.29855406661153083</v>
      </c>
      <c r="F14" s="101"/>
      <c r="G14" s="4" t="s">
        <v>247</v>
      </c>
    </row>
    <row r="15" spans="1:12" x14ac:dyDescent="0.35">
      <c r="A15" s="101"/>
      <c r="B15" s="102">
        <v>11</v>
      </c>
      <c r="C15" s="103">
        <v>1949142.3732</v>
      </c>
      <c r="D15" s="103">
        <v>6388310.6352000004</v>
      </c>
      <c r="E15" s="104">
        <f t="shared" si="0"/>
        <v>0.30511076942002491</v>
      </c>
      <c r="F15" s="101"/>
      <c r="G15" s="208"/>
      <c r="H15" s="208" t="s">
        <v>251</v>
      </c>
      <c r="I15" s="208" t="s">
        <v>252</v>
      </c>
      <c r="J15" s="208" t="s">
        <v>253</v>
      </c>
      <c r="K15" s="208" t="s">
        <v>254</v>
      </c>
      <c r="L15" s="208" t="s">
        <v>255</v>
      </c>
    </row>
    <row r="16" spans="1:12" x14ac:dyDescent="0.35">
      <c r="A16" s="101"/>
      <c r="B16" s="102">
        <v>12</v>
      </c>
      <c r="C16" s="103">
        <v>2000257.3404000001</v>
      </c>
      <c r="D16" s="103">
        <v>7104927.4118999997</v>
      </c>
      <c r="E16" s="104">
        <f t="shared" si="0"/>
        <v>0.28153100298389838</v>
      </c>
      <c r="F16" s="101"/>
      <c r="G16" s="205" t="s">
        <v>248</v>
      </c>
      <c r="H16" s="205">
        <v>1</v>
      </c>
      <c r="I16" s="205">
        <v>2502291739764.0703</v>
      </c>
      <c r="J16" s="205">
        <v>2502291739764.0703</v>
      </c>
      <c r="K16" s="205">
        <v>188.81094305911094</v>
      </c>
      <c r="L16" s="205">
        <v>1.0546357657426978E-8</v>
      </c>
    </row>
    <row r="17" spans="1:15" x14ac:dyDescent="0.35">
      <c r="A17" s="101"/>
      <c r="B17" s="102">
        <v>13</v>
      </c>
      <c r="C17" s="103">
        <v>2154948.0282000001</v>
      </c>
      <c r="D17" s="103">
        <v>6567992.6895000003</v>
      </c>
      <c r="E17" s="104">
        <f t="shared" si="0"/>
        <v>0.32809842063999756</v>
      </c>
      <c r="F17" s="101"/>
      <c r="G17" s="205" t="s">
        <v>249</v>
      </c>
      <c r="H17" s="205">
        <v>12</v>
      </c>
      <c r="I17" s="205">
        <v>159034748678.56653</v>
      </c>
      <c r="J17" s="205">
        <v>13252895723.213877</v>
      </c>
      <c r="K17" s="205"/>
      <c r="L17" s="205"/>
    </row>
    <row r="18" spans="1:15" ht="15" thickBot="1" x14ac:dyDescent="0.4">
      <c r="A18" s="101"/>
      <c r="B18" s="102">
        <v>14</v>
      </c>
      <c r="C18" s="103">
        <v>2348840.8746000002</v>
      </c>
      <c r="D18" s="103">
        <v>7288506.8973000003</v>
      </c>
      <c r="E18" s="104">
        <f t="shared" si="0"/>
        <v>0.32226639937325424</v>
      </c>
      <c r="F18" s="101"/>
      <c r="G18" s="207" t="s">
        <v>15</v>
      </c>
      <c r="H18" s="207">
        <v>13</v>
      </c>
      <c r="I18" s="207">
        <v>2661326488442.6367</v>
      </c>
      <c r="J18" s="207"/>
      <c r="K18" s="207"/>
      <c r="L18" s="207"/>
    </row>
    <row r="19" spans="1:15" ht="15" thickBot="1" x14ac:dyDescent="0.4">
      <c r="A19" s="101"/>
      <c r="B19" s="102">
        <v>15</v>
      </c>
      <c r="C19" s="37">
        <f>0.2798*D19+212527</f>
        <v>2168945.5272126398</v>
      </c>
      <c r="D19" s="103">
        <v>6992203.4567999998</v>
      </c>
    </row>
    <row r="20" spans="1:15" x14ac:dyDescent="0.35">
      <c r="A20" s="101"/>
      <c r="B20" s="102">
        <v>16</v>
      </c>
      <c r="C20" s="37">
        <f>0.2798*D20+212527</f>
        <v>2219482.5571834603</v>
      </c>
      <c r="D20" s="103">
        <v>7172821.8627000004</v>
      </c>
      <c r="G20" s="208"/>
      <c r="H20" s="208" t="s">
        <v>256</v>
      </c>
      <c r="I20" s="208" t="s">
        <v>224</v>
      </c>
      <c r="J20" s="208" t="s">
        <v>257</v>
      </c>
      <c r="K20" s="208" t="s">
        <v>258</v>
      </c>
      <c r="L20" s="208" t="s">
        <v>259</v>
      </c>
      <c r="M20" s="208" t="s">
        <v>260</v>
      </c>
      <c r="N20" s="208" t="s">
        <v>261</v>
      </c>
      <c r="O20" s="208" t="s">
        <v>262</v>
      </c>
    </row>
    <row r="21" spans="1:15" x14ac:dyDescent="0.35">
      <c r="G21" s="205" t="s">
        <v>250</v>
      </c>
      <c r="H21" s="206">
        <v>212526.50013726088</v>
      </c>
      <c r="I21" s="205">
        <v>108650.7213610648</v>
      </c>
      <c r="J21" s="205">
        <v>1.9560523618706518</v>
      </c>
      <c r="K21" s="205">
        <v>7.414129176149066E-2</v>
      </c>
      <c r="L21" s="205">
        <v>-24203.085516826308</v>
      </c>
      <c r="M21" s="205">
        <v>449256.08579134807</v>
      </c>
      <c r="N21" s="205">
        <v>-24203.085516826308</v>
      </c>
      <c r="O21" s="205">
        <v>449256.08579134807</v>
      </c>
    </row>
    <row r="22" spans="1:15" ht="15" thickBot="1" x14ac:dyDescent="0.4">
      <c r="A22" s="101"/>
      <c r="C22" s="101"/>
      <c r="D22" s="101"/>
      <c r="E22" s="104"/>
      <c r="G22" s="207" t="s">
        <v>263</v>
      </c>
      <c r="H22" s="209">
        <v>0.27981414565140272</v>
      </c>
      <c r="I22" s="207">
        <v>2.0363671625687026E-2</v>
      </c>
      <c r="J22" s="207">
        <v>13.740849430042918</v>
      </c>
      <c r="K22" s="207">
        <v>1.0546357657427016E-8</v>
      </c>
      <c r="L22" s="207">
        <v>0.23544551665422531</v>
      </c>
      <c r="M22" s="207">
        <v>0.32418277464858014</v>
      </c>
      <c r="N22" s="207">
        <v>0.23544551665422531</v>
      </c>
      <c r="O22" s="207">
        <v>0.32418277464858014</v>
      </c>
    </row>
    <row r="23" spans="1:15" x14ac:dyDescent="0.35">
      <c r="A23" s="101"/>
      <c r="C23" s="101"/>
      <c r="D23" s="101"/>
    </row>
    <row r="25" spans="1:15" x14ac:dyDescent="0.35">
      <c r="B25" s="54"/>
      <c r="C25" s="105"/>
    </row>
    <row r="26" spans="1:15" x14ac:dyDescent="0.35">
      <c r="G26" s="4" t="s">
        <v>264</v>
      </c>
    </row>
    <row r="27" spans="1:15" ht="15" thickBot="1" x14ac:dyDescent="0.4"/>
    <row r="28" spans="1:15" x14ac:dyDescent="0.35">
      <c r="G28" s="208" t="s">
        <v>265</v>
      </c>
      <c r="H28" s="208" t="s">
        <v>266</v>
      </c>
      <c r="I28" s="208" t="s">
        <v>267</v>
      </c>
    </row>
    <row r="29" spans="1:15" x14ac:dyDescent="0.35">
      <c r="G29" s="205">
        <v>1</v>
      </c>
      <c r="H29" s="205">
        <v>1262321.7021129963</v>
      </c>
      <c r="I29" s="205">
        <v>-94621.038312996272</v>
      </c>
    </row>
    <row r="30" spans="1:15" x14ac:dyDescent="0.35">
      <c r="G30" s="205">
        <v>2</v>
      </c>
      <c r="H30" s="205">
        <v>1163508.6186842062</v>
      </c>
      <c r="I30" s="205">
        <v>-43566.148884206079</v>
      </c>
    </row>
    <row r="31" spans="1:15" x14ac:dyDescent="0.35">
      <c r="G31" s="205">
        <v>3</v>
      </c>
      <c r="H31" s="205">
        <v>883215.05606862321</v>
      </c>
      <c r="I31" s="205">
        <v>59893.15833137685</v>
      </c>
    </row>
    <row r="32" spans="1:15" x14ac:dyDescent="0.35">
      <c r="G32" s="205">
        <v>4</v>
      </c>
      <c r="H32" s="205">
        <v>1107292.0593191735</v>
      </c>
      <c r="I32" s="205">
        <v>-119006.60071917344</v>
      </c>
    </row>
    <row r="33" spans="7:9" x14ac:dyDescent="0.35">
      <c r="G33" s="205">
        <v>5</v>
      </c>
      <c r="H33" s="205">
        <v>1285086.7015584861</v>
      </c>
      <c r="I33" s="205">
        <v>159726.50564151397</v>
      </c>
    </row>
    <row r="34" spans="7:9" x14ac:dyDescent="0.35">
      <c r="G34" s="205">
        <v>6</v>
      </c>
      <c r="H34" s="205">
        <v>1514969.9441396664</v>
      </c>
      <c r="I34" s="205">
        <v>12419.00466033374</v>
      </c>
    </row>
    <row r="35" spans="7:9" x14ac:dyDescent="0.35">
      <c r="G35" s="205">
        <v>7</v>
      </c>
      <c r="H35" s="205">
        <v>1743897.4278660025</v>
      </c>
      <c r="I35" s="205">
        <v>64957.173533997498</v>
      </c>
    </row>
    <row r="36" spans="7:9" x14ac:dyDescent="0.35">
      <c r="G36" s="205">
        <v>8</v>
      </c>
      <c r="H36" s="205">
        <v>1859294.0335890173</v>
      </c>
      <c r="I36" s="205">
        <v>157214.57261098269</v>
      </c>
    </row>
    <row r="37" spans="7:9" x14ac:dyDescent="0.35">
      <c r="G37" s="205">
        <v>9</v>
      </c>
      <c r="H37" s="205">
        <v>1876617.7416391196</v>
      </c>
      <c r="I37" s="205">
        <v>-42521.407239119522</v>
      </c>
    </row>
    <row r="38" spans="7:9" x14ac:dyDescent="0.35">
      <c r="G38" s="205">
        <v>10</v>
      </c>
      <c r="H38" s="205">
        <v>1822019.0952539181</v>
      </c>
      <c r="I38" s="205">
        <v>-104734.36565391812</v>
      </c>
    </row>
    <row r="39" spans="7:9" x14ac:dyDescent="0.35">
      <c r="G39" s="205">
        <v>11</v>
      </c>
      <c r="H39" s="205">
        <v>2000066.1826815188</v>
      </c>
      <c r="I39" s="205">
        <v>-50923.809481518809</v>
      </c>
    </row>
    <row r="40" spans="7:9" x14ac:dyDescent="0.35">
      <c r="G40" s="205">
        <v>12</v>
      </c>
      <c r="H40" s="205">
        <v>2200585.6938132914</v>
      </c>
      <c r="I40" s="205">
        <v>-200328.35341329128</v>
      </c>
    </row>
    <row r="41" spans="7:9" x14ac:dyDescent="0.35">
      <c r="G41" s="205">
        <v>13</v>
      </c>
      <c r="H41" s="205">
        <v>2050343.7631943622</v>
      </c>
      <c r="I41" s="205">
        <v>104604.26500563789</v>
      </c>
    </row>
    <row r="42" spans="7:9" ht="15" thickBot="1" x14ac:dyDescent="0.4">
      <c r="G42" s="207">
        <v>14</v>
      </c>
      <c r="H42" s="207">
        <v>2251953.8306796164</v>
      </c>
      <c r="I42" s="207">
        <v>96887.043920383789</v>
      </c>
    </row>
  </sheetData>
  <sortState xmlns:xlrd2="http://schemas.microsoft.com/office/spreadsheetml/2017/richdata2" ref="R28:R41">
    <sortCondition ref="R28"/>
  </sortState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57"/>
  <sheetViews>
    <sheetView topLeftCell="B33" zoomScaleNormal="100" workbookViewId="0">
      <selection activeCell="C48" sqref="C48"/>
    </sheetView>
  </sheetViews>
  <sheetFormatPr defaultColWidth="11.453125" defaultRowHeight="14.5" x14ac:dyDescent="0.35"/>
  <cols>
    <col min="1" max="1" width="11.453125" style="4" customWidth="1"/>
    <col min="2" max="2" width="10.453125" style="106" customWidth="1"/>
    <col min="3" max="3" width="15.36328125" style="4" bestFit="1" customWidth="1"/>
    <col min="4" max="4" width="11.453125" style="4"/>
    <col min="5" max="6" width="11.453125" style="4" customWidth="1"/>
    <col min="7" max="15" width="11.453125" style="4"/>
    <col min="16" max="16" width="12.6328125" style="4" bestFit="1" customWidth="1"/>
    <col min="17" max="16384" width="11.453125" style="4"/>
  </cols>
  <sheetData>
    <row r="1" spans="1:5" s="76" customFormat="1" ht="15.5" x14ac:dyDescent="0.35">
      <c r="A1" s="77" t="s">
        <v>138</v>
      </c>
      <c r="B1" s="115"/>
    </row>
    <row r="2" spans="1:5" s="76" customFormat="1" ht="15.5" x14ac:dyDescent="0.35">
      <c r="A2" s="77" t="s">
        <v>140</v>
      </c>
      <c r="B2" s="115"/>
    </row>
    <row r="3" spans="1:5" s="76" customFormat="1" ht="15.5" x14ac:dyDescent="0.35">
      <c r="A3" s="77" t="s">
        <v>139</v>
      </c>
      <c r="B3" s="115"/>
    </row>
    <row r="5" spans="1:5" x14ac:dyDescent="0.35">
      <c r="B5" s="219" t="s">
        <v>103</v>
      </c>
      <c r="C5" s="219"/>
    </row>
    <row r="6" spans="1:5" x14ac:dyDescent="0.35">
      <c r="B6" s="113" t="s">
        <v>0</v>
      </c>
      <c r="C6" s="113" t="s">
        <v>102</v>
      </c>
    </row>
    <row r="7" spans="1:5" x14ac:dyDescent="0.35">
      <c r="B7" s="106">
        <v>1980</v>
      </c>
      <c r="C7" s="107">
        <v>27949480</v>
      </c>
    </row>
    <row r="8" spans="1:5" x14ac:dyDescent="0.35">
      <c r="B8" s="106">
        <v>1991</v>
      </c>
      <c r="C8" s="107">
        <v>32615528</v>
      </c>
      <c r="E8" s="39"/>
    </row>
    <row r="9" spans="1:5" x14ac:dyDescent="0.35">
      <c r="B9" s="106">
        <v>2001</v>
      </c>
      <c r="C9" s="107">
        <v>36260130</v>
      </c>
    </row>
    <row r="10" spans="1:5" x14ac:dyDescent="0.35">
      <c r="B10" s="106">
        <v>2002</v>
      </c>
      <c r="C10" s="114">
        <f>C9+($C$18-$C$9)/($B$18-$B$9)</f>
        <v>36688681.777777776</v>
      </c>
      <c r="D10" s="108"/>
      <c r="E10" s="108"/>
    </row>
    <row r="11" spans="1:5" x14ac:dyDescent="0.35">
      <c r="B11" s="106">
        <v>2003</v>
      </c>
      <c r="C11" s="114">
        <f t="shared" ref="C11:C17" si="0">C10+($C$18-$C$9)/($B$18-$B$9)</f>
        <v>37117233.555555552</v>
      </c>
      <c r="D11" s="108"/>
      <c r="E11" s="108"/>
    </row>
    <row r="12" spans="1:5" x14ac:dyDescent="0.35">
      <c r="B12" s="106">
        <v>2004</v>
      </c>
      <c r="C12" s="114">
        <f t="shared" si="0"/>
        <v>37545785.333333328</v>
      </c>
      <c r="D12" s="108"/>
      <c r="E12" s="108"/>
    </row>
    <row r="13" spans="1:5" x14ac:dyDescent="0.35">
      <c r="B13" s="106">
        <v>2005</v>
      </c>
      <c r="C13" s="114">
        <f t="shared" si="0"/>
        <v>37974337.111111104</v>
      </c>
      <c r="D13" s="108"/>
      <c r="E13" s="108"/>
    </row>
    <row r="14" spans="1:5" x14ac:dyDescent="0.35">
      <c r="B14" s="106">
        <v>2006</v>
      </c>
      <c r="C14" s="114">
        <f t="shared" si="0"/>
        <v>38402888.888888881</v>
      </c>
      <c r="D14" s="108"/>
      <c r="E14" s="108"/>
    </row>
    <row r="15" spans="1:5" x14ac:dyDescent="0.35">
      <c r="B15" s="106">
        <v>2007</v>
      </c>
      <c r="C15" s="114">
        <f t="shared" si="0"/>
        <v>38831440.666666657</v>
      </c>
      <c r="D15" s="108"/>
      <c r="E15" s="108"/>
    </row>
    <row r="16" spans="1:5" x14ac:dyDescent="0.35">
      <c r="B16" s="106">
        <v>2008</v>
      </c>
      <c r="C16" s="114">
        <f t="shared" si="0"/>
        <v>39259992.444444433</v>
      </c>
      <c r="D16" s="108"/>
      <c r="E16" s="108"/>
    </row>
    <row r="17" spans="1:21" x14ac:dyDescent="0.35">
      <c r="B17" s="106">
        <v>2009</v>
      </c>
      <c r="C17" s="114">
        <f t="shared" si="0"/>
        <v>39688544.222222209</v>
      </c>
      <c r="D17" s="108"/>
      <c r="E17" s="108"/>
    </row>
    <row r="18" spans="1:21" x14ac:dyDescent="0.35">
      <c r="B18" s="106">
        <v>2010</v>
      </c>
      <c r="C18" s="107">
        <v>40117096</v>
      </c>
      <c r="D18" s="109"/>
    </row>
    <row r="19" spans="1:21" x14ac:dyDescent="0.35">
      <c r="C19" s="39"/>
      <c r="D19" s="109"/>
    </row>
    <row r="20" spans="1:21" x14ac:dyDescent="0.35">
      <c r="C20" s="39"/>
      <c r="D20" s="109"/>
    </row>
    <row r="21" spans="1:21" x14ac:dyDescent="0.35">
      <c r="B21" s="219" t="s">
        <v>104</v>
      </c>
      <c r="C21" s="219"/>
      <c r="M21" t="s">
        <v>241</v>
      </c>
      <c r="N21"/>
      <c r="O21"/>
      <c r="P21"/>
      <c r="Q21"/>
      <c r="R21"/>
      <c r="S21"/>
      <c r="T21"/>
      <c r="U21"/>
    </row>
    <row r="22" spans="1:21" ht="15" thickBot="1" x14ac:dyDescent="0.4">
      <c r="B22" s="113" t="s">
        <v>0</v>
      </c>
      <c r="C22" s="113" t="s">
        <v>102</v>
      </c>
      <c r="M22"/>
      <c r="N22"/>
      <c r="O22"/>
      <c r="P22"/>
      <c r="Q22"/>
      <c r="R22"/>
      <c r="S22"/>
      <c r="T22"/>
      <c r="U22"/>
    </row>
    <row r="23" spans="1:21" x14ac:dyDescent="0.35">
      <c r="B23" s="106">
        <v>1980</v>
      </c>
      <c r="C23" s="107">
        <v>27949480</v>
      </c>
      <c r="M23" s="190" t="s">
        <v>242</v>
      </c>
      <c r="N23" s="190"/>
      <c r="O23"/>
      <c r="P23"/>
      <c r="Q23"/>
      <c r="R23"/>
      <c r="S23"/>
      <c r="T23"/>
      <c r="U23"/>
    </row>
    <row r="24" spans="1:21" x14ac:dyDescent="0.35">
      <c r="B24" s="106">
        <v>1991</v>
      </c>
      <c r="C24" s="107">
        <v>32615528</v>
      </c>
      <c r="M24" s="187" t="s">
        <v>243</v>
      </c>
      <c r="N24" s="191">
        <v>0.99952900498102015</v>
      </c>
      <c r="O24"/>
      <c r="P24"/>
      <c r="Q24"/>
      <c r="R24"/>
      <c r="S24"/>
      <c r="T24"/>
      <c r="U24"/>
    </row>
    <row r="25" spans="1:21" x14ac:dyDescent="0.35">
      <c r="B25" s="106">
        <v>2001</v>
      </c>
      <c r="C25" s="107">
        <v>36260130</v>
      </c>
      <c r="M25" s="187" t="s">
        <v>244</v>
      </c>
      <c r="N25" s="191">
        <v>0.99905823179834818</v>
      </c>
      <c r="O25"/>
      <c r="P25"/>
      <c r="Q25"/>
      <c r="R25"/>
      <c r="S25"/>
      <c r="T25"/>
      <c r="U25"/>
    </row>
    <row r="26" spans="1:21" x14ac:dyDescent="0.35">
      <c r="A26" s="110"/>
      <c r="B26" s="106">
        <v>2010</v>
      </c>
      <c r="C26" s="107">
        <v>40117096</v>
      </c>
      <c r="E26" s="39"/>
      <c r="M26" s="187" t="s">
        <v>245</v>
      </c>
      <c r="N26" s="191">
        <v>0.99858734769752222</v>
      </c>
      <c r="O26"/>
      <c r="P26"/>
      <c r="Q26"/>
      <c r="R26"/>
      <c r="S26"/>
      <c r="T26"/>
      <c r="U26"/>
    </row>
    <row r="27" spans="1:21" x14ac:dyDescent="0.35">
      <c r="A27" s="110"/>
      <c r="B27" s="106">
        <v>2011</v>
      </c>
      <c r="C27" s="114">
        <f>401481*B27 - 766919020</f>
        <v>40459271</v>
      </c>
      <c r="E27" s="111"/>
      <c r="M27" s="187" t="s">
        <v>224</v>
      </c>
      <c r="N27" s="192">
        <v>195094.51614274475</v>
      </c>
      <c r="O27" s="48">
        <f>N27/AVERAGE(C23:C26)</f>
        <v>5.698593062027738E-3</v>
      </c>
      <c r="P27" s="180">
        <f>O27*2</f>
        <v>1.1397186124055476E-2</v>
      </c>
      <c r="Q27" s="178" t="s">
        <v>287</v>
      </c>
      <c r="R27"/>
      <c r="S27"/>
      <c r="T27"/>
      <c r="U27"/>
    </row>
    <row r="28" spans="1:21" ht="15" thickBot="1" x14ac:dyDescent="0.4">
      <c r="A28" s="110"/>
      <c r="B28" s="106">
        <v>2012</v>
      </c>
      <c r="C28" s="114">
        <f t="shared" ref="C28:C36" si="1">401481*B28 - 766919020</f>
        <v>40860752</v>
      </c>
      <c r="M28" s="188" t="s">
        <v>246</v>
      </c>
      <c r="N28" s="188">
        <v>4</v>
      </c>
      <c r="O28"/>
      <c r="P28"/>
      <c r="Q28"/>
      <c r="R28"/>
      <c r="S28"/>
      <c r="T28"/>
      <c r="U28"/>
    </row>
    <row r="29" spans="1:21" x14ac:dyDescent="0.35">
      <c r="A29" s="110"/>
      <c r="B29" s="106">
        <v>2013</v>
      </c>
      <c r="C29" s="114">
        <f t="shared" si="1"/>
        <v>41262233</v>
      </c>
      <c r="M29"/>
      <c r="N29"/>
      <c r="O29"/>
      <c r="P29"/>
      <c r="Q29"/>
      <c r="R29"/>
      <c r="S29"/>
      <c r="T29"/>
      <c r="U29"/>
    </row>
    <row r="30" spans="1:21" ht="15" thickBot="1" x14ac:dyDescent="0.4">
      <c r="A30" s="110"/>
      <c r="B30" s="106">
        <v>2014</v>
      </c>
      <c r="C30" s="114">
        <f t="shared" si="1"/>
        <v>41663714</v>
      </c>
      <c r="M30" t="s">
        <v>247</v>
      </c>
      <c r="N30"/>
      <c r="O30"/>
      <c r="P30"/>
      <c r="Q30"/>
      <c r="R30"/>
      <c r="S30"/>
      <c r="T30"/>
      <c r="U30"/>
    </row>
    <row r="31" spans="1:21" x14ac:dyDescent="0.35">
      <c r="A31" s="110"/>
      <c r="B31" s="106">
        <v>2015</v>
      </c>
      <c r="C31" s="114">
        <f t="shared" si="1"/>
        <v>42065195</v>
      </c>
      <c r="M31" s="189"/>
      <c r="N31" s="189" t="s">
        <v>251</v>
      </c>
      <c r="O31" s="189" t="s">
        <v>252</v>
      </c>
      <c r="P31" s="189" t="s">
        <v>253</v>
      </c>
      <c r="Q31" s="189" t="s">
        <v>254</v>
      </c>
      <c r="R31" s="189" t="s">
        <v>255</v>
      </c>
      <c r="S31"/>
      <c r="T31"/>
      <c r="U31"/>
    </row>
    <row r="32" spans="1:21" x14ac:dyDescent="0.35">
      <c r="A32" s="110"/>
      <c r="B32" s="106">
        <v>2016</v>
      </c>
      <c r="C32" s="114">
        <f t="shared" si="1"/>
        <v>42466676</v>
      </c>
      <c r="M32" s="187" t="s">
        <v>248</v>
      </c>
      <c r="N32" s="187">
        <v>1</v>
      </c>
      <c r="O32" s="187">
        <v>80754531111153.063</v>
      </c>
      <c r="P32" s="187">
        <v>80754531111153.063</v>
      </c>
      <c r="Q32" s="187">
        <v>2121.6648216535837</v>
      </c>
      <c r="R32" s="187">
        <v>4.7099501897987874E-4</v>
      </c>
      <c r="S32"/>
      <c r="T32"/>
      <c r="U32"/>
    </row>
    <row r="33" spans="1:21" x14ac:dyDescent="0.35">
      <c r="A33" s="110"/>
      <c r="B33" s="106">
        <v>2017</v>
      </c>
      <c r="C33" s="114">
        <f t="shared" si="1"/>
        <v>42868157</v>
      </c>
      <c r="M33" s="187" t="s">
        <v>249</v>
      </c>
      <c r="N33" s="187">
        <v>2</v>
      </c>
      <c r="O33" s="187">
        <v>76123740457.943375</v>
      </c>
      <c r="P33" s="187">
        <v>38061870228.971687</v>
      </c>
      <c r="Q33" s="187"/>
      <c r="R33" s="187"/>
      <c r="S33"/>
      <c r="T33"/>
      <c r="U33"/>
    </row>
    <row r="34" spans="1:21" ht="15" thickBot="1" x14ac:dyDescent="0.4">
      <c r="A34" s="110"/>
      <c r="B34" s="106">
        <v>2018</v>
      </c>
      <c r="C34" s="114">
        <f t="shared" si="1"/>
        <v>43269638</v>
      </c>
      <c r="M34" s="188" t="s">
        <v>15</v>
      </c>
      <c r="N34" s="188">
        <v>3</v>
      </c>
      <c r="O34" s="188">
        <v>80830654851611</v>
      </c>
      <c r="P34" s="188"/>
      <c r="Q34" s="188"/>
      <c r="R34" s="188"/>
      <c r="S34"/>
      <c r="T34"/>
      <c r="U34"/>
    </row>
    <row r="35" spans="1:21" ht="15" thickBot="1" x14ac:dyDescent="0.4">
      <c r="A35" s="110"/>
      <c r="B35" s="106">
        <v>2019</v>
      </c>
      <c r="C35" s="114">
        <f t="shared" si="1"/>
        <v>43671119</v>
      </c>
      <c r="M35"/>
      <c r="N35"/>
      <c r="O35"/>
      <c r="P35"/>
      <c r="Q35"/>
      <c r="R35"/>
      <c r="S35"/>
      <c r="T35"/>
      <c r="U35"/>
    </row>
    <row r="36" spans="1:21" x14ac:dyDescent="0.35">
      <c r="A36" s="110"/>
      <c r="B36" s="106">
        <v>2020</v>
      </c>
      <c r="C36" s="114">
        <f t="shared" si="1"/>
        <v>44072600</v>
      </c>
      <c r="M36" s="189"/>
      <c r="N36" s="189" t="s">
        <v>256</v>
      </c>
      <c r="O36" s="189" t="s">
        <v>224</v>
      </c>
      <c r="P36" s="189" t="s">
        <v>257</v>
      </c>
      <c r="Q36" s="189" t="s">
        <v>258</v>
      </c>
      <c r="R36" s="189" t="s">
        <v>259</v>
      </c>
      <c r="S36" s="189" t="s">
        <v>260</v>
      </c>
      <c r="T36" s="189" t="s">
        <v>261</v>
      </c>
      <c r="U36" s="189" t="s">
        <v>262</v>
      </c>
    </row>
    <row r="37" spans="1:21" x14ac:dyDescent="0.35">
      <c r="A37" s="110"/>
      <c r="C37" s="106"/>
      <c r="M37" s="187" t="s">
        <v>250</v>
      </c>
      <c r="N37" s="187">
        <v>-766919020.2235527</v>
      </c>
      <c r="O37" s="187">
        <v>17393411.080341537</v>
      </c>
      <c r="P37" s="187">
        <v>-44.092502424112979</v>
      </c>
      <c r="Q37" s="187">
        <v>5.139674135774834E-4</v>
      </c>
      <c r="R37" s="187">
        <v>-841756827.88803875</v>
      </c>
      <c r="S37" s="187">
        <v>-692081212.55906665</v>
      </c>
      <c r="T37" s="187">
        <v>-841756827.88803875</v>
      </c>
      <c r="U37" s="187">
        <v>-692081212.55906665</v>
      </c>
    </row>
    <row r="38" spans="1:21" ht="15" thickBot="1" x14ac:dyDescent="0.4">
      <c r="M38" s="188" t="s">
        <v>263</v>
      </c>
      <c r="N38" s="188">
        <v>401480.62075848295</v>
      </c>
      <c r="O38" s="188">
        <v>8716.1801762133709</v>
      </c>
      <c r="P38" s="188">
        <v>46.061532992873595</v>
      </c>
      <c r="Q38" s="188">
        <v>4.7099501897987896E-4</v>
      </c>
      <c r="R38" s="188">
        <v>363977.92433031031</v>
      </c>
      <c r="S38" s="188">
        <v>438983.31718665559</v>
      </c>
      <c r="T38" s="188">
        <v>363977.92433031031</v>
      </c>
      <c r="U38" s="188">
        <v>438983.31718665559</v>
      </c>
    </row>
    <row r="41" spans="1:21" x14ac:dyDescent="0.35">
      <c r="B41" s="219" t="s">
        <v>104</v>
      </c>
      <c r="C41" s="219"/>
    </row>
    <row r="42" spans="1:21" x14ac:dyDescent="0.35">
      <c r="B42" s="113" t="s">
        <v>0</v>
      </c>
      <c r="C42" s="113" t="s">
        <v>102</v>
      </c>
    </row>
    <row r="43" spans="1:21" x14ac:dyDescent="0.35">
      <c r="B43" s="106">
        <v>1980</v>
      </c>
      <c r="C43" s="107">
        <v>27949480</v>
      </c>
    </row>
    <row r="44" spans="1:21" x14ac:dyDescent="0.35">
      <c r="B44" s="106">
        <v>1991</v>
      </c>
      <c r="C44" s="107">
        <v>32615528</v>
      </c>
      <c r="D44" s="39"/>
    </row>
    <row r="45" spans="1:21" x14ac:dyDescent="0.35">
      <c r="B45" s="106">
        <v>2001</v>
      </c>
      <c r="C45" s="107">
        <v>36260130</v>
      </c>
      <c r="D45" s="39"/>
    </row>
    <row r="46" spans="1:21" x14ac:dyDescent="0.35">
      <c r="B46" s="106">
        <v>2010</v>
      </c>
      <c r="C46" s="114">
        <f>396217.8218*B46-756462564.5015</f>
        <v>39935257.316499949</v>
      </c>
      <c r="E46" s="111"/>
    </row>
    <row r="47" spans="1:21" x14ac:dyDescent="0.35">
      <c r="B47" s="106" t="s">
        <v>124</v>
      </c>
      <c r="C47" s="39">
        <f>C26</f>
        <v>40117096</v>
      </c>
      <c r="D47" s="112"/>
    </row>
    <row r="48" spans="1:21" x14ac:dyDescent="0.35">
      <c r="B48" s="51" t="s">
        <v>125</v>
      </c>
      <c r="C48" s="212">
        <f>C46/C47-1</f>
        <v>-4.5326980671793748E-3</v>
      </c>
      <c r="D48" s="112"/>
    </row>
    <row r="49" spans="3:4" x14ac:dyDescent="0.35">
      <c r="C49" s="112"/>
      <c r="D49" s="112"/>
    </row>
    <row r="50" spans="3:4" x14ac:dyDescent="0.35">
      <c r="C50" s="112"/>
      <c r="D50" s="112"/>
    </row>
    <row r="51" spans="3:4" x14ac:dyDescent="0.35">
      <c r="C51" s="112"/>
      <c r="D51" s="112"/>
    </row>
    <row r="52" spans="3:4" x14ac:dyDescent="0.35">
      <c r="C52" s="112"/>
      <c r="D52" s="112"/>
    </row>
    <row r="53" spans="3:4" x14ac:dyDescent="0.35">
      <c r="C53" s="112"/>
      <c r="D53" s="112"/>
    </row>
    <row r="54" spans="3:4" x14ac:dyDescent="0.35">
      <c r="C54" s="112"/>
      <c r="D54" s="112"/>
    </row>
    <row r="55" spans="3:4" x14ac:dyDescent="0.35">
      <c r="C55" s="112"/>
      <c r="D55" s="112"/>
    </row>
    <row r="56" spans="3:4" x14ac:dyDescent="0.35">
      <c r="C56" s="112"/>
      <c r="D56" s="112"/>
    </row>
    <row r="57" spans="3:4" x14ac:dyDescent="0.35">
      <c r="C57" s="112"/>
      <c r="D57" s="112"/>
    </row>
  </sheetData>
  <mergeCells count="3">
    <mergeCell ref="B5:C5"/>
    <mergeCell ref="B21:C21"/>
    <mergeCell ref="B41:C4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519"/>
  <sheetViews>
    <sheetView tabSelected="1" topLeftCell="A5" zoomScale="70" zoomScaleNormal="70" workbookViewId="0">
      <selection activeCell="P6" sqref="P6"/>
    </sheetView>
  </sheetViews>
  <sheetFormatPr defaultColWidth="11.453125" defaultRowHeight="14.5" x14ac:dyDescent="0.35"/>
  <cols>
    <col min="1" max="1" width="7" style="4" customWidth="1"/>
    <col min="2" max="2" width="18.90625" style="4" customWidth="1"/>
    <col min="3" max="3" width="22" style="4" customWidth="1"/>
    <col min="4" max="4" width="6.6328125" style="4" customWidth="1"/>
    <col min="5" max="5" width="8.453125" style="4" customWidth="1"/>
    <col min="6" max="6" width="11.453125" style="4"/>
    <col min="7" max="11" width="10.6328125" style="4" customWidth="1"/>
    <col min="12" max="16384" width="11.453125" style="4"/>
  </cols>
  <sheetData>
    <row r="1" spans="1:22" s="76" customFormat="1" ht="15.5" x14ac:dyDescent="0.35">
      <c r="A1" s="77" t="s">
        <v>141</v>
      </c>
    </row>
    <row r="2" spans="1:22" s="76" customFormat="1" ht="15.5" x14ac:dyDescent="0.35">
      <c r="A2" s="77" t="s">
        <v>142</v>
      </c>
    </row>
    <row r="3" spans="1:22" s="76" customFormat="1" ht="15.5" x14ac:dyDescent="0.35">
      <c r="A3" s="77" t="s">
        <v>143</v>
      </c>
    </row>
    <row r="4" spans="1:22" x14ac:dyDescent="0.35">
      <c r="M4" s="213" t="s">
        <v>288</v>
      </c>
      <c r="N4" s="213"/>
      <c r="O4" s="213"/>
    </row>
    <row r="5" spans="1:22" ht="29" x14ac:dyDescent="0.35">
      <c r="B5" s="44" t="s">
        <v>111</v>
      </c>
      <c r="C5" s="41" t="s">
        <v>109</v>
      </c>
      <c r="D5" s="44" t="s">
        <v>126</v>
      </c>
      <c r="E5" s="50"/>
      <c r="G5" s="30" t="s">
        <v>113</v>
      </c>
      <c r="H5" s="72" t="s">
        <v>147</v>
      </c>
      <c r="I5" s="72" t="s">
        <v>148</v>
      </c>
      <c r="J5" s="72" t="s">
        <v>149</v>
      </c>
      <c r="K5" s="72" t="s">
        <v>150</v>
      </c>
      <c r="M5" s="213" t="s">
        <v>239</v>
      </c>
      <c r="N5" s="213">
        <v>50</v>
      </c>
      <c r="O5" s="214">
        <f t="shared" ref="O5:O12" ca="1" si="0">_xlfn.NORM.INV(RAND(),$N$5,$N$6)</f>
        <v>84.757506641610235</v>
      </c>
    </row>
    <row r="6" spans="1:22" ht="19.5" customHeight="1" x14ac:dyDescent="0.35">
      <c r="B6" s="42" t="s">
        <v>1</v>
      </c>
      <c r="C6" s="43">
        <v>91214</v>
      </c>
      <c r="D6" s="71">
        <v>0.02</v>
      </c>
      <c r="E6" s="39"/>
      <c r="G6" s="73">
        <f>SUM(G9:G12)</f>
        <v>6758957.4000000004</v>
      </c>
      <c r="H6" s="74">
        <f>SQRT((G9*H9)^2+(G10*H10)^2+(G11*H11)^2+(G12*H12)^2)/G6</f>
        <v>4.1623310776534826E-2</v>
      </c>
      <c r="I6" s="75">
        <f>SQRT($D$6^2+$C$20^2)</f>
        <v>2.8284271247461901E-2</v>
      </c>
      <c r="J6" s="75">
        <f ca="1">Q17</f>
        <v>4.8700508670332543E-2</v>
      </c>
      <c r="K6" s="75">
        <f ca="1">V17</f>
        <v>3.0480737267384681E-2</v>
      </c>
      <c r="M6" s="213" t="s">
        <v>240</v>
      </c>
      <c r="N6" s="213">
        <v>20</v>
      </c>
      <c r="O6" s="214">
        <f t="shared" ca="1" si="0"/>
        <v>47.10391453297359</v>
      </c>
    </row>
    <row r="7" spans="1:22" x14ac:dyDescent="0.35">
      <c r="M7" s="213"/>
      <c r="N7" s="213"/>
      <c r="O7" s="214">
        <f t="shared" ca="1" si="0"/>
        <v>88.351196831841264</v>
      </c>
    </row>
    <row r="8" spans="1:22" ht="24" customHeight="1" x14ac:dyDescent="0.35">
      <c r="B8" s="41" t="s">
        <v>105</v>
      </c>
      <c r="C8" s="41" t="s">
        <v>109</v>
      </c>
      <c r="D8" s="44" t="s">
        <v>120</v>
      </c>
      <c r="M8" s="213"/>
      <c r="N8" s="213"/>
      <c r="O8" s="214">
        <f t="shared" ca="1" si="0"/>
        <v>7.6341514489555706</v>
      </c>
    </row>
    <row r="9" spans="1:22" x14ac:dyDescent="0.35">
      <c r="B9" s="40" t="s">
        <v>108</v>
      </c>
      <c r="C9" s="181">
        <f>$C$6*D9</f>
        <v>63849.799999999996</v>
      </c>
      <c r="D9" s="47">
        <v>0.7</v>
      </c>
      <c r="E9" s="39"/>
      <c r="G9" s="52">
        <f>C9*$C$17</f>
        <v>4731270.18</v>
      </c>
      <c r="H9" s="5">
        <f>SQRT($D$6^2+$D$14^2+$C$20^2)</f>
        <v>5.7445626465380296E-2</v>
      </c>
      <c r="M9" s="213"/>
      <c r="N9" s="213"/>
      <c r="O9" s="214">
        <f t="shared" ca="1" si="0"/>
        <v>30.574972872557336</v>
      </c>
    </row>
    <row r="10" spans="1:22" x14ac:dyDescent="0.35">
      <c r="B10" s="40" t="s">
        <v>106</v>
      </c>
      <c r="C10" s="181">
        <f t="shared" ref="C10:C12" si="1">$C$6*D10</f>
        <v>13682.1</v>
      </c>
      <c r="D10" s="47">
        <v>0.15</v>
      </c>
      <c r="E10" s="39"/>
      <c r="G10" s="52">
        <f>C10*$C$17</f>
        <v>1013843.61</v>
      </c>
      <c r="H10" s="5">
        <f>SQRT($D$6^2+$D$14^2+$C$20^2)</f>
        <v>5.7445626465380296E-2</v>
      </c>
      <c r="M10" s="213"/>
      <c r="N10" s="213"/>
      <c r="O10" s="214">
        <f t="shared" ca="1" si="0"/>
        <v>52.935178760504698</v>
      </c>
    </row>
    <row r="11" spans="1:22" x14ac:dyDescent="0.35">
      <c r="B11" s="40" t="s">
        <v>110</v>
      </c>
      <c r="C11" s="181">
        <f t="shared" si="1"/>
        <v>9121.4</v>
      </c>
      <c r="D11" s="47">
        <v>0.1</v>
      </c>
      <c r="E11" s="39"/>
      <c r="G11" s="52">
        <f>C11*$C$17</f>
        <v>675895.73999999987</v>
      </c>
      <c r="H11" s="5">
        <f>SQRT($D$6^2+$D$14^2+$C$20^2)</f>
        <v>5.7445626465380296E-2</v>
      </c>
      <c r="M11" s="213"/>
      <c r="N11" s="213"/>
      <c r="O11" s="214">
        <f t="shared" ca="1" si="0"/>
        <v>36.391315197748078</v>
      </c>
    </row>
    <row r="12" spans="1:22" x14ac:dyDescent="0.35">
      <c r="B12" s="40" t="s">
        <v>107</v>
      </c>
      <c r="C12" s="181">
        <f t="shared" si="1"/>
        <v>4560.7</v>
      </c>
      <c r="D12" s="47">
        <v>0.05</v>
      </c>
      <c r="E12" s="39"/>
      <c r="G12" s="52">
        <f>C12*$C$17</f>
        <v>337947.86999999994</v>
      </c>
      <c r="H12" s="74">
        <f>SQRT($D$6^2+$D$14^2+$C$20^2)</f>
        <v>5.7445626465380296E-2</v>
      </c>
      <c r="I12" s="116">
        <f>SQRT((D6*C6)^2+(D6^2*D14^2)*C9^2+(D6^2*D14^2)*C10^2++(D6^2*D14^2)*C11^2)/C12</f>
        <v>0.40026116474122247</v>
      </c>
      <c r="J12" s="75">
        <f ca="1">J17</f>
        <v>4.9552460243384285E-2</v>
      </c>
      <c r="K12" s="117">
        <f ca="1">S17</f>
        <v>0.7537185930317235</v>
      </c>
      <c r="M12" s="213"/>
      <c r="N12" s="213"/>
      <c r="O12" s="214">
        <f t="shared" ca="1" si="0"/>
        <v>51.752643110861769</v>
      </c>
    </row>
    <row r="13" spans="1:22" x14ac:dyDescent="0.35">
      <c r="C13" s="39"/>
    </row>
    <row r="14" spans="1:22" x14ac:dyDescent="0.35">
      <c r="B14" s="46" t="s">
        <v>40</v>
      </c>
      <c r="D14" s="53">
        <v>0.05</v>
      </c>
      <c r="E14" s="8"/>
      <c r="G14" s="57" t="s">
        <v>118</v>
      </c>
      <c r="H14" s="57" t="s">
        <v>118</v>
      </c>
      <c r="I14" s="57" t="s">
        <v>118</v>
      </c>
      <c r="J14" s="57" t="s">
        <v>118</v>
      </c>
      <c r="K14" s="57" t="s">
        <v>118</v>
      </c>
      <c r="M14" s="59" t="s">
        <v>119</v>
      </c>
      <c r="N14" s="59" t="s">
        <v>119</v>
      </c>
      <c r="O14" s="59" t="s">
        <v>119</v>
      </c>
      <c r="P14" s="59" t="s">
        <v>119</v>
      </c>
      <c r="Q14" s="59" t="s">
        <v>119</v>
      </c>
      <c r="S14" s="57" t="s">
        <v>118</v>
      </c>
      <c r="T14" s="57" t="s">
        <v>118</v>
      </c>
      <c r="U14" s="59" t="s">
        <v>119</v>
      </c>
      <c r="V14" s="59" t="s">
        <v>119</v>
      </c>
    </row>
    <row r="15" spans="1:22" x14ac:dyDescent="0.35">
      <c r="F15" s="55" t="s">
        <v>121</v>
      </c>
      <c r="G15" s="45">
        <f ca="1">AVERAGE(G19:G518)</f>
        <v>64000.225083673518</v>
      </c>
      <c r="H15" s="45">
        <f t="shared" ref="H15:J15" ca="1" si="2">AVERAGE(H19:H518)</f>
        <v>13709.830852284924</v>
      </c>
      <c r="I15" s="45">
        <f t="shared" ca="1" si="2"/>
        <v>9127.1986796652163</v>
      </c>
      <c r="J15" s="45">
        <f t="shared" ca="1" si="2"/>
        <v>4571.8039336292995</v>
      </c>
      <c r="K15" s="45">
        <f ca="1">AVERAGE(K19:K518)</f>
        <v>91409.058549252892</v>
      </c>
      <c r="L15" s="55" t="s">
        <v>121</v>
      </c>
      <c r="M15" s="45">
        <f t="shared" ref="M15:P15" ca="1" si="3">AVERAGE(M19:M518)</f>
        <v>4741795.5288264127</v>
      </c>
      <c r="N15" s="45">
        <f t="shared" ca="1" si="3"/>
        <v>1015740.8472359375</v>
      </c>
      <c r="O15" s="45">
        <f t="shared" ca="1" si="3"/>
        <v>676251.94885419973</v>
      </c>
      <c r="P15" s="45">
        <f t="shared" ca="1" si="3"/>
        <v>338721.36835907953</v>
      </c>
      <c r="Q15" s="45">
        <f ca="1">AVERAGE(Q19:Q518)</f>
        <v>6772509.6932756333</v>
      </c>
      <c r="R15" s="55" t="s">
        <v>121</v>
      </c>
      <c r="S15" s="45">
        <f t="shared" ref="S15:U15" ca="1" si="4">AVERAGE(S19:S518)</f>
        <v>4396.4610039912523</v>
      </c>
      <c r="T15" s="45">
        <f t="shared" ca="1" si="4"/>
        <v>91233.715619614974</v>
      </c>
      <c r="U15" s="45">
        <f t="shared" ca="1" si="4"/>
        <v>325668.8745272095</v>
      </c>
      <c r="V15" s="45">
        <f ca="1">AVERAGE(V19:V518)</f>
        <v>6759457.1994437631</v>
      </c>
    </row>
    <row r="16" spans="1:22" x14ac:dyDescent="0.35">
      <c r="F16" s="55" t="s">
        <v>122</v>
      </c>
      <c r="G16" s="45">
        <f t="shared" ref="G16:J16" ca="1" si="5">_xlfn.STDEV.S(G19:G518)</f>
        <v>1738.9882259961746</v>
      </c>
      <c r="H16" s="45">
        <f t="shared" ca="1" si="5"/>
        <v>372.3888838517509</v>
      </c>
      <c r="I16" s="45">
        <f t="shared" ca="1" si="5"/>
        <v>237.14584991536742</v>
      </c>
      <c r="J16" s="45">
        <f t="shared" ca="1" si="5"/>
        <v>113.27206633085687</v>
      </c>
      <c r="K16" s="45">
        <f ca="1">_xlfn.STDEV.S(K19:K518)</f>
        <v>1928.6755068251898</v>
      </c>
      <c r="L16" s="55" t="s">
        <v>122</v>
      </c>
      <c r="M16" s="45">
        <f t="shared" ref="M16:P16" ca="1" si="6">_xlfn.STDEV.S(M19:M518)</f>
        <v>141459.30988413951</v>
      </c>
      <c r="N16" s="45">
        <f t="shared" ca="1" si="6"/>
        <v>29467.146039817824</v>
      </c>
      <c r="O16" s="45">
        <f t="shared" ca="1" si="6"/>
        <v>19982.530934352493</v>
      </c>
      <c r="P16" s="45">
        <f t="shared" ca="1" si="6"/>
        <v>9200.0990932907571</v>
      </c>
      <c r="Q16" s="45">
        <f ca="1">_xlfn.STDEV.S(Q19:Q518)</f>
        <v>164912.33351864057</v>
      </c>
      <c r="R16" s="55" t="s">
        <v>122</v>
      </c>
      <c r="S16" s="45">
        <f t="shared" ref="S16:U16" ca="1" si="7">_xlfn.STDEV.S(S19:S518)</f>
        <v>1656.8472011235626</v>
      </c>
      <c r="T16" s="45">
        <f t="shared" ca="1" si="7"/>
        <v>920.61191395602748</v>
      </c>
      <c r="U16" s="45">
        <f t="shared" ca="1" si="7"/>
        <v>122493.46312366611</v>
      </c>
      <c r="V16" s="45">
        <f ca="1">_xlfn.STDEV.S(V19:V518)</f>
        <v>103016.6194831886</v>
      </c>
    </row>
    <row r="17" spans="2:23" x14ac:dyDescent="0.35">
      <c r="B17" s="42" t="s">
        <v>112</v>
      </c>
      <c r="C17" s="182">
        <v>74.099999999999994</v>
      </c>
      <c r="F17" s="183" t="s">
        <v>123</v>
      </c>
      <c r="G17" s="56">
        <f t="shared" ref="G17:J17" ca="1" si="8">G16/G15*2</f>
        <v>5.4343190941051583E-2</v>
      </c>
      <c r="H17" s="56">
        <f t="shared" ca="1" si="8"/>
        <v>5.4324358610111867E-2</v>
      </c>
      <c r="I17" s="56">
        <f t="shared" ca="1" si="8"/>
        <v>5.1964651639218151E-2</v>
      </c>
      <c r="J17" s="56">
        <f t="shared" ca="1" si="8"/>
        <v>4.9552460243384285E-2</v>
      </c>
      <c r="K17" s="56">
        <f ca="1">K16/K15*2</f>
        <v>4.2198782865398042E-2</v>
      </c>
      <c r="L17" s="55" t="s">
        <v>123</v>
      </c>
      <c r="M17" s="56">
        <f t="shared" ref="M17:P17" ca="1" si="9">M16/M15*2</f>
        <v>5.9664871259917221E-2</v>
      </c>
      <c r="N17" s="56">
        <f t="shared" ca="1" si="9"/>
        <v>5.802099250021233E-2</v>
      </c>
      <c r="O17" s="56">
        <f t="shared" ca="1" si="9"/>
        <v>5.9097887904677189E-2</v>
      </c>
      <c r="P17" s="56">
        <f t="shared" ca="1" si="9"/>
        <v>5.4322519644156048E-2</v>
      </c>
      <c r="Q17" s="56">
        <f ca="1">Q16/Q15*2</f>
        <v>4.8700508670332543E-2</v>
      </c>
      <c r="R17" s="55" t="s">
        <v>123</v>
      </c>
      <c r="S17" s="56">
        <f t="shared" ref="S17:T17" ca="1" si="10">S16/S15*2</f>
        <v>0.7537185930317235</v>
      </c>
      <c r="T17" s="56">
        <f t="shared" ca="1" si="10"/>
        <v>2.0181396925548403E-2</v>
      </c>
      <c r="U17" s="56">
        <f ca="1">U16/U15*2</f>
        <v>0.75225772374775612</v>
      </c>
      <c r="V17" s="56">
        <f ca="1">V16/V15*2</f>
        <v>3.0480737267384681E-2</v>
      </c>
    </row>
    <row r="18" spans="2:23" x14ac:dyDescent="0.35">
      <c r="B18" s="46" t="s">
        <v>114</v>
      </c>
      <c r="C18" s="51">
        <v>72.599999999999994</v>
      </c>
      <c r="D18" s="35"/>
      <c r="G18" s="184" t="s">
        <v>108</v>
      </c>
      <c r="H18" s="184" t="s">
        <v>106</v>
      </c>
      <c r="I18" s="184" t="s">
        <v>110</v>
      </c>
      <c r="J18" s="184" t="s">
        <v>107</v>
      </c>
      <c r="K18" s="185" t="s">
        <v>117</v>
      </c>
      <c r="L18" s="38"/>
      <c r="M18" s="44" t="s">
        <v>108</v>
      </c>
      <c r="N18" s="44" t="s">
        <v>106</v>
      </c>
      <c r="O18" s="44" t="s">
        <v>110</v>
      </c>
      <c r="P18" s="44" t="s">
        <v>107</v>
      </c>
      <c r="Q18" s="58" t="s">
        <v>117</v>
      </c>
      <c r="R18" s="38"/>
      <c r="S18" s="44" t="s">
        <v>107</v>
      </c>
      <c r="T18" s="58" t="s">
        <v>117</v>
      </c>
      <c r="U18" s="44" t="s">
        <v>107</v>
      </c>
      <c r="V18" s="58" t="s">
        <v>117</v>
      </c>
      <c r="W18" s="38"/>
    </row>
    <row r="19" spans="2:23" x14ac:dyDescent="0.35">
      <c r="B19" s="46" t="s">
        <v>115</v>
      </c>
      <c r="C19" s="51">
        <v>74.8</v>
      </c>
      <c r="D19" s="35"/>
      <c r="E19" s="4">
        <v>1</v>
      </c>
      <c r="F19" s="54">
        <f ca="1">RAND()</f>
        <v>4.1444073714948404E-2</v>
      </c>
      <c r="G19" s="39">
        <f ca="1">NORMINV($F19,$C$6,$C$6*$D$6/2)*NORMINV(RAND(),D$9,D$9*$D$14/2)</f>
        <v>61091.015086301508</v>
      </c>
      <c r="H19" s="39">
        <f t="shared" ref="H19:H82" ca="1" si="11">NORMINV($F19,$C$6,$C$6*$D$6/2)*NORMINV(RAND(),D$10,D$10*$D$14/2)</f>
        <v>12695.423873719512</v>
      </c>
      <c r="I19" s="39">
        <f t="shared" ref="I19:I82" ca="1" si="12">NORMINV($F19,$C$6,$C$6*$D$6/2)*NORMINV(RAND(),D$11,D$11*$D$14/2)</f>
        <v>9305.1673584741238</v>
      </c>
      <c r="J19" s="39">
        <f t="shared" ref="J19:J82" ca="1" si="13">NORMINV($F19,$C$6,$C$6*$D$6/2)*NORMINV(RAND(),D$12,D$12*$D$14/2)</f>
        <v>4513.9764789513392</v>
      </c>
      <c r="K19" s="186">
        <f ca="1">SUM(G19:J19)</f>
        <v>87605.582797446477</v>
      </c>
      <c r="L19" s="54">
        <f ca="1">RAND()</f>
        <v>0.53925869606687848</v>
      </c>
      <c r="M19" s="186">
        <f ca="1">G19*NORMINV($L19,$C$17,$C$17*$C$20/2)</f>
        <v>4531306.1619172636</v>
      </c>
      <c r="N19" s="186">
        <f t="shared" ref="N19:N82" ca="1" si="14">H19*NORMINV($L19,$C$17,$C$17*$C$20/2)</f>
        <v>941658.15293575078</v>
      </c>
      <c r="O19" s="186">
        <f t="shared" ref="O19:O82" ca="1" si="15">I19*NORMINV($L19,$C$17,$C$17*$C$20/2)</f>
        <v>690192.52879593719</v>
      </c>
      <c r="P19" s="186">
        <f t="shared" ref="P19:P82" ca="1" si="16">J19*NORMINV($L19,$C$17,$C$17*$C$20/2)</f>
        <v>334815.34731296782</v>
      </c>
      <c r="Q19" s="39">
        <f ca="1">SUM(M19:P19)</f>
        <v>6497972.1909619197</v>
      </c>
      <c r="S19" s="39">
        <f t="shared" ref="S19:S82" ca="1" si="17">NORMINV($F19,$C$6,$C$6*$D$6/2)-G19-H19-I19</f>
        <v>6540.5890055213731</v>
      </c>
      <c r="T19" s="39">
        <f ca="1">SUM(G19:I19)+S19</f>
        <v>89632.195324016502</v>
      </c>
      <c r="U19" s="39">
        <f ca="1">S19*NORMINV($L19,$C$17,$C$17*$C$20/2)</f>
        <v>485135.35454304359</v>
      </c>
      <c r="V19" s="39">
        <f ca="1">SUM(M19:O19)+U19</f>
        <v>6648292.1981919948</v>
      </c>
    </row>
    <row r="20" spans="2:23" x14ac:dyDescent="0.35">
      <c r="B20" s="46" t="s">
        <v>116</v>
      </c>
      <c r="C20" s="53">
        <v>0.02</v>
      </c>
      <c r="E20" s="4">
        <v>2</v>
      </c>
      <c r="F20" s="54">
        <f ca="1">RAND()</f>
        <v>0.96861726796744718</v>
      </c>
      <c r="G20" s="39">
        <f t="shared" ref="G20:G83" ca="1" si="18">NORMINV($F20,$C$6,$C$6*$D$6/2)*NORMINV(RAND(),D$9,D$9*$D$14/2)</f>
        <v>61688.029980915591</v>
      </c>
      <c r="H20" s="39">
        <f t="shared" ca="1" si="11"/>
        <v>14171.352164714215</v>
      </c>
      <c r="I20" s="39">
        <f t="shared" ca="1" si="12"/>
        <v>9448.721700973565</v>
      </c>
      <c r="J20" s="39">
        <f t="shared" ca="1" si="13"/>
        <v>4459.2170262249556</v>
      </c>
      <c r="K20" s="39">
        <f t="shared" ref="K20:K83" ca="1" si="19">SUM(G20:J20)</f>
        <v>89767.320872828321</v>
      </c>
      <c r="L20" s="54">
        <f t="shared" ref="L20:L83" ca="1" si="20">RAND()</f>
        <v>0.55539991527228527</v>
      </c>
      <c r="M20" s="186">
        <f t="shared" ref="M20:M83" ca="1" si="21">G20*NORMINV($L20,$C$17,$C$17*$C$20/2)</f>
        <v>4577451.2876640325</v>
      </c>
      <c r="N20" s="39">
        <f t="shared" ca="1" si="14"/>
        <v>1051560.1525025188</v>
      </c>
      <c r="O20" s="39">
        <f t="shared" ca="1" si="15"/>
        <v>701125.70186276163</v>
      </c>
      <c r="P20" s="39">
        <f t="shared" ca="1" si="16"/>
        <v>330888.32185079675</v>
      </c>
      <c r="Q20" s="39">
        <f t="shared" ref="Q20:Q83" ca="1" si="22">SUM(M20:P20)</f>
        <v>6661025.4638801105</v>
      </c>
      <c r="S20" s="39">
        <f t="shared" ca="1" si="17"/>
        <v>7603.2512154082578</v>
      </c>
      <c r="T20" s="39">
        <f t="shared" ref="T20:T83" ca="1" si="23">SUM(G20:I20)+S20</f>
        <v>92911.355062011629</v>
      </c>
      <c r="U20" s="39">
        <f t="shared" ref="U20:U83" ca="1" si="24">S20*NORMINV($L20,$C$17,$C$17*$C$20/2)</f>
        <v>564185.82465951331</v>
      </c>
      <c r="V20" s="39">
        <f t="shared" ref="V20:V83" ca="1" si="25">SUM(M20:O20)+U20</f>
        <v>6894322.9666888267</v>
      </c>
    </row>
    <row r="21" spans="2:23" x14ac:dyDescent="0.35">
      <c r="E21" s="4">
        <v>3</v>
      </c>
      <c r="F21" s="54">
        <f t="shared" ref="F21:F84" ca="1" si="26">RAND()</f>
        <v>0.90119972312311014</v>
      </c>
      <c r="G21" s="39">
        <f t="shared" ca="1" si="18"/>
        <v>65535.533063382427</v>
      </c>
      <c r="H21" s="39">
        <f t="shared" ca="1" si="11"/>
        <v>13970.538245952797</v>
      </c>
      <c r="I21" s="39">
        <f t="shared" ca="1" si="12"/>
        <v>8919.9568211942606</v>
      </c>
      <c r="J21" s="39">
        <f t="shared" ca="1" si="13"/>
        <v>4658.9611842315899</v>
      </c>
      <c r="K21" s="39">
        <f t="shared" ca="1" si="19"/>
        <v>93084.989314761071</v>
      </c>
      <c r="L21" s="54">
        <f t="shared" ca="1" si="20"/>
        <v>0.79831838292054913</v>
      </c>
      <c r="M21" s="186">
        <f t="shared" ca="1" si="21"/>
        <v>4896762.7092332914</v>
      </c>
      <c r="N21" s="39">
        <f t="shared" ca="1" si="14"/>
        <v>1043867.4641516425</v>
      </c>
      <c r="O21" s="39">
        <f t="shared" ca="1" si="15"/>
        <v>666492.05230010569</v>
      </c>
      <c r="P21" s="39">
        <f t="shared" ca="1" si="16"/>
        <v>348113.86013517773</v>
      </c>
      <c r="Q21" s="39">
        <f t="shared" ca="1" si="22"/>
        <v>6955236.0858202176</v>
      </c>
      <c r="S21" s="39">
        <f t="shared" ca="1" si="17"/>
        <v>3963.1893131996985</v>
      </c>
      <c r="T21" s="39">
        <f t="shared" ca="1" si="23"/>
        <v>92389.217443729169</v>
      </c>
      <c r="U21" s="39">
        <f t="shared" ca="1" si="24"/>
        <v>296126.34141144436</v>
      </c>
      <c r="V21" s="39">
        <f t="shared" ca="1" si="25"/>
        <v>6903248.5670964839</v>
      </c>
    </row>
    <row r="22" spans="2:23" x14ac:dyDescent="0.35">
      <c r="E22" s="4">
        <v>4</v>
      </c>
      <c r="F22" s="54">
        <f t="shared" ca="1" si="26"/>
        <v>0.76952838968647952</v>
      </c>
      <c r="G22" s="39">
        <f t="shared" ca="1" si="18"/>
        <v>65513.834787912929</v>
      </c>
      <c r="H22" s="39">
        <f t="shared" ca="1" si="11"/>
        <v>13737.132453420289</v>
      </c>
      <c r="I22" s="39">
        <f t="shared" ca="1" si="12"/>
        <v>9314.454542944979</v>
      </c>
      <c r="J22" s="39">
        <f t="shared" ca="1" si="13"/>
        <v>4732.75902379749</v>
      </c>
      <c r="K22" s="39">
        <f t="shared" ca="1" si="19"/>
        <v>93298.180808075689</v>
      </c>
      <c r="L22" s="54">
        <f t="shared" ca="1" si="20"/>
        <v>0.66204907113651135</v>
      </c>
      <c r="M22" s="186">
        <f t="shared" ca="1" si="21"/>
        <v>4874870.2871022196</v>
      </c>
      <c r="N22" s="39">
        <f t="shared" ca="1" si="14"/>
        <v>1022177.0568606879</v>
      </c>
      <c r="O22" s="39">
        <f t="shared" ca="1" si="15"/>
        <v>693086.54941298219</v>
      </c>
      <c r="P22" s="39">
        <f t="shared" ca="1" si="16"/>
        <v>352163.57607236144</v>
      </c>
      <c r="Q22" s="39">
        <f t="shared" ca="1" si="22"/>
        <v>6942297.4694482516</v>
      </c>
      <c r="S22" s="39">
        <f t="shared" ca="1" si="17"/>
        <v>3321.0941042860923</v>
      </c>
      <c r="T22" s="39">
        <f t="shared" ca="1" si="23"/>
        <v>91886.515888564289</v>
      </c>
      <c r="U22" s="39">
        <f t="shared" ca="1" si="24"/>
        <v>247121.8945138228</v>
      </c>
      <c r="V22" s="39">
        <f t="shared" ca="1" si="25"/>
        <v>6837255.7878897134</v>
      </c>
    </row>
    <row r="23" spans="2:23" x14ac:dyDescent="0.35">
      <c r="E23" s="4">
        <v>5</v>
      </c>
      <c r="F23" s="54">
        <f t="shared" ca="1" si="26"/>
        <v>0.56529057158894613</v>
      </c>
      <c r="G23" s="39">
        <f t="shared" ca="1" si="18"/>
        <v>61915.818758380527</v>
      </c>
      <c r="H23" s="39">
        <f t="shared" ca="1" si="11"/>
        <v>13461.497090282317</v>
      </c>
      <c r="I23" s="39">
        <f t="shared" ca="1" si="12"/>
        <v>9207.0324240259379</v>
      </c>
      <c r="J23" s="39">
        <f t="shared" ca="1" si="13"/>
        <v>4325.9167169904204</v>
      </c>
      <c r="K23" s="39">
        <f t="shared" ca="1" si="19"/>
        <v>88910.264989679199</v>
      </c>
      <c r="L23" s="54">
        <f t="shared" ca="1" si="20"/>
        <v>0.28765604952368862</v>
      </c>
      <c r="M23" s="186">
        <f t="shared" ca="1" si="21"/>
        <v>4562258.3253474506</v>
      </c>
      <c r="N23" s="39">
        <f t="shared" ca="1" si="14"/>
        <v>991908.50421352568</v>
      </c>
      <c r="O23" s="39">
        <f t="shared" ca="1" si="15"/>
        <v>678418.87857730617</v>
      </c>
      <c r="P23" s="39">
        <f t="shared" ca="1" si="16"/>
        <v>318754.55986242491</v>
      </c>
      <c r="Q23" s="39">
        <f t="shared" ca="1" si="22"/>
        <v>6551340.268000707</v>
      </c>
      <c r="S23" s="39">
        <f t="shared" ca="1" si="17"/>
        <v>6779.6045383810342</v>
      </c>
      <c r="T23" s="39">
        <f t="shared" ca="1" si="23"/>
        <v>91363.952811069816</v>
      </c>
      <c r="U23" s="39">
        <f t="shared" ca="1" si="24"/>
        <v>499554.19904070481</v>
      </c>
      <c r="V23" s="39">
        <f t="shared" ca="1" si="25"/>
        <v>6732139.9071789868</v>
      </c>
    </row>
    <row r="24" spans="2:23" x14ac:dyDescent="0.35">
      <c r="E24" s="4">
        <v>6</v>
      </c>
      <c r="F24" s="54">
        <f t="shared" ca="1" si="26"/>
        <v>0.41000211673232057</v>
      </c>
      <c r="G24" s="39">
        <f t="shared" ca="1" si="18"/>
        <v>61474.489369321906</v>
      </c>
      <c r="H24" s="39">
        <f t="shared" ca="1" si="11"/>
        <v>13832.084029293097</v>
      </c>
      <c r="I24" s="39">
        <f t="shared" ca="1" si="12"/>
        <v>8960.4639383422036</v>
      </c>
      <c r="J24" s="39">
        <f t="shared" ca="1" si="13"/>
        <v>4521.5468707717546</v>
      </c>
      <c r="K24" s="39">
        <f t="shared" ca="1" si="19"/>
        <v>88788.584207728956</v>
      </c>
      <c r="L24" s="54">
        <f t="shared" ca="1" si="20"/>
        <v>0.83282569184791955</v>
      </c>
      <c r="M24" s="186">
        <f t="shared" ca="1" si="21"/>
        <v>4599235.7646744493</v>
      </c>
      <c r="N24" s="39">
        <f t="shared" ca="1" si="14"/>
        <v>1034852.2813310974</v>
      </c>
      <c r="O24" s="39">
        <f t="shared" ca="1" si="15"/>
        <v>670380.29329065268</v>
      </c>
      <c r="P24" s="39">
        <f t="shared" ca="1" si="16"/>
        <v>338281.13568818208</v>
      </c>
      <c r="Q24" s="39">
        <f t="shared" ca="1" si="22"/>
        <v>6642749.4749843813</v>
      </c>
      <c r="S24" s="39">
        <f t="shared" ca="1" si="17"/>
        <v>6739.414754661846</v>
      </c>
      <c r="T24" s="39">
        <f t="shared" ca="1" si="23"/>
        <v>91006.452091619052</v>
      </c>
      <c r="U24" s="39">
        <f t="shared" ca="1" si="24"/>
        <v>504211.70945233898</v>
      </c>
      <c r="V24" s="39">
        <f t="shared" ca="1" si="25"/>
        <v>6808680.0487485379</v>
      </c>
    </row>
    <row r="25" spans="2:23" x14ac:dyDescent="0.35">
      <c r="E25" s="4">
        <v>7</v>
      </c>
      <c r="F25" s="54">
        <f t="shared" ca="1" si="26"/>
        <v>4.1793412178060763E-2</v>
      </c>
      <c r="G25" s="39">
        <f t="shared" ca="1" si="18"/>
        <v>63545.371074656599</v>
      </c>
      <c r="H25" s="39">
        <f t="shared" ca="1" si="11"/>
        <v>13407.624007953249</v>
      </c>
      <c r="I25" s="39">
        <f t="shared" ca="1" si="12"/>
        <v>9201.089085538455</v>
      </c>
      <c r="J25" s="39">
        <f t="shared" ca="1" si="13"/>
        <v>4587.7378472568662</v>
      </c>
      <c r="K25" s="39">
        <f t="shared" ca="1" si="19"/>
        <v>90741.822015405167</v>
      </c>
      <c r="L25" s="54">
        <f t="shared" ca="1" si="20"/>
        <v>0.1417159511907935</v>
      </c>
      <c r="M25" s="186">
        <f t="shared" ca="1" si="21"/>
        <v>4658204.3876980711</v>
      </c>
      <c r="N25" s="39">
        <f t="shared" ca="1" si="14"/>
        <v>982848.19061136199</v>
      </c>
      <c r="O25" s="39">
        <f t="shared" ca="1" si="15"/>
        <v>674487.42252997658</v>
      </c>
      <c r="P25" s="39">
        <f t="shared" ca="1" si="16"/>
        <v>336304.91424140171</v>
      </c>
      <c r="Q25" s="39">
        <f t="shared" ca="1" si="22"/>
        <v>6651844.9150808118</v>
      </c>
      <c r="S25" s="39">
        <f t="shared" ca="1" si="17"/>
        <v>3481.6917553624917</v>
      </c>
      <c r="T25" s="39">
        <f t="shared" ca="1" si="23"/>
        <v>89635.775923510795</v>
      </c>
      <c r="U25" s="39">
        <f t="shared" ca="1" si="24"/>
        <v>255226.01469094341</v>
      </c>
      <c r="V25" s="39">
        <f t="shared" ca="1" si="25"/>
        <v>6570766.0155303534</v>
      </c>
    </row>
    <row r="26" spans="2:23" x14ac:dyDescent="0.35">
      <c r="E26" s="4">
        <v>8</v>
      </c>
      <c r="F26" s="54">
        <f t="shared" ca="1" si="26"/>
        <v>0.26438080300927347</v>
      </c>
      <c r="G26" s="39">
        <f t="shared" ca="1" si="18"/>
        <v>64027.63053395418</v>
      </c>
      <c r="H26" s="39">
        <f t="shared" ca="1" si="11"/>
        <v>13907.095836872044</v>
      </c>
      <c r="I26" s="39">
        <f t="shared" ca="1" si="12"/>
        <v>9060.1238439962908</v>
      </c>
      <c r="J26" s="39">
        <f t="shared" ca="1" si="13"/>
        <v>4583.7713036308633</v>
      </c>
      <c r="K26" s="39">
        <f t="shared" ca="1" si="19"/>
        <v>91578.621518453379</v>
      </c>
      <c r="L26" s="54">
        <f t="shared" ca="1" si="20"/>
        <v>0.28462419455233678</v>
      </c>
      <c r="M26" s="186">
        <f t="shared" ca="1" si="21"/>
        <v>4717443.9833552418</v>
      </c>
      <c r="N26" s="39">
        <f t="shared" ca="1" si="14"/>
        <v>1024650.5303176196</v>
      </c>
      <c r="O26" s="39">
        <f t="shared" ca="1" si="15"/>
        <v>667534.09988595627</v>
      </c>
      <c r="P26" s="39">
        <f t="shared" ca="1" si="16"/>
        <v>337724.26336974441</v>
      </c>
      <c r="Q26" s="39">
        <f t="shared" ca="1" si="22"/>
        <v>6747352.8769285623</v>
      </c>
      <c r="S26" s="39">
        <f t="shared" ca="1" si="17"/>
        <v>3644.5950200874595</v>
      </c>
      <c r="T26" s="39">
        <f t="shared" ca="1" si="23"/>
        <v>90639.445234909974</v>
      </c>
      <c r="U26" s="39">
        <f t="shared" ca="1" si="24"/>
        <v>268527.39521823218</v>
      </c>
      <c r="V26" s="39">
        <f t="shared" ca="1" si="25"/>
        <v>6678156.0087770503</v>
      </c>
    </row>
    <row r="27" spans="2:23" x14ac:dyDescent="0.35">
      <c r="E27" s="4">
        <v>9</v>
      </c>
      <c r="F27" s="54">
        <f t="shared" ca="1" si="26"/>
        <v>0.59945920200378544</v>
      </c>
      <c r="G27" s="39">
        <f t="shared" ca="1" si="18"/>
        <v>62266.624875838825</v>
      </c>
      <c r="H27" s="39">
        <f t="shared" ca="1" si="11"/>
        <v>13466.101719502845</v>
      </c>
      <c r="I27" s="39">
        <f t="shared" ca="1" si="12"/>
        <v>9318.6703248413069</v>
      </c>
      <c r="J27" s="39">
        <f t="shared" ca="1" si="13"/>
        <v>4616.8036128802223</v>
      </c>
      <c r="K27" s="39">
        <f t="shared" ca="1" si="19"/>
        <v>89668.200533063195</v>
      </c>
      <c r="L27" s="54">
        <f t="shared" ca="1" si="20"/>
        <v>0.90756948025644779</v>
      </c>
      <c r="M27" s="186">
        <f t="shared" ca="1" si="21"/>
        <v>4675134.9990970874</v>
      </c>
      <c r="N27" s="39">
        <f t="shared" ca="1" si="14"/>
        <v>1011068.8282171182</v>
      </c>
      <c r="O27" s="39">
        <f t="shared" ca="1" si="15"/>
        <v>699669.23480411491</v>
      </c>
      <c r="P27" s="39">
        <f t="shared" ca="1" si="16"/>
        <v>346641.24155715189</v>
      </c>
      <c r="Q27" s="39">
        <f t="shared" ca="1" si="22"/>
        <v>6732514.3036754727</v>
      </c>
      <c r="S27" s="39">
        <f t="shared" ca="1" si="17"/>
        <v>6392.4145289371208</v>
      </c>
      <c r="T27" s="39">
        <f t="shared" ca="1" si="23"/>
        <v>91443.811449120098</v>
      </c>
      <c r="U27" s="39">
        <f t="shared" ca="1" si="24"/>
        <v>479958.58058089507</v>
      </c>
      <c r="V27" s="39">
        <f t="shared" ca="1" si="25"/>
        <v>6865831.6426992156</v>
      </c>
    </row>
    <row r="28" spans="2:23" x14ac:dyDescent="0.35">
      <c r="E28" s="4">
        <v>10</v>
      </c>
      <c r="F28" s="54">
        <f t="shared" ca="1" si="26"/>
        <v>1.858919134778414E-2</v>
      </c>
      <c r="G28" s="39">
        <f t="shared" ca="1" si="18"/>
        <v>59055.061952496129</v>
      </c>
      <c r="H28" s="39">
        <f t="shared" ca="1" si="11"/>
        <v>13106.567719404637</v>
      </c>
      <c r="I28" s="39">
        <f t="shared" ca="1" si="12"/>
        <v>8878.115955769852</v>
      </c>
      <c r="J28" s="39">
        <f t="shared" ca="1" si="13"/>
        <v>4576.6645303167761</v>
      </c>
      <c r="K28" s="39">
        <f t="shared" ca="1" si="19"/>
        <v>85616.410157987397</v>
      </c>
      <c r="L28" s="54">
        <f t="shared" ca="1" si="20"/>
        <v>4.2164435851509863E-2</v>
      </c>
      <c r="M28" s="186">
        <f t="shared" ca="1" si="21"/>
        <v>4300446.1640082598</v>
      </c>
      <c r="N28" s="39">
        <f t="shared" ca="1" si="14"/>
        <v>954432.81250923779</v>
      </c>
      <c r="O28" s="39">
        <f t="shared" ca="1" si="15"/>
        <v>646512.90580852923</v>
      </c>
      <c r="P28" s="39">
        <f t="shared" ca="1" si="16"/>
        <v>333277.09382788214</v>
      </c>
      <c r="Q28" s="39">
        <f t="shared" ca="1" si="22"/>
        <v>6234668.9761539083</v>
      </c>
      <c r="S28" s="39">
        <f t="shared" ca="1" si="17"/>
        <v>8273.5372342539958</v>
      </c>
      <c r="T28" s="39">
        <f t="shared" ca="1" si="23"/>
        <v>89313.282861924614</v>
      </c>
      <c r="U28" s="39">
        <f t="shared" ca="1" si="24"/>
        <v>602486.90434780286</v>
      </c>
      <c r="V28" s="39">
        <f t="shared" ca="1" si="25"/>
        <v>6503878.786673829</v>
      </c>
    </row>
    <row r="29" spans="2:23" x14ac:dyDescent="0.35">
      <c r="E29" s="4">
        <v>11</v>
      </c>
      <c r="F29" s="54">
        <f t="shared" ca="1" si="26"/>
        <v>0.19573829169481138</v>
      </c>
      <c r="G29" s="39">
        <f t="shared" ca="1" si="18"/>
        <v>62741.122686784045</v>
      </c>
      <c r="H29" s="39">
        <f t="shared" ca="1" si="11"/>
        <v>13563.806890795689</v>
      </c>
      <c r="I29" s="39">
        <f t="shared" ca="1" si="12"/>
        <v>8863.0526231622607</v>
      </c>
      <c r="J29" s="39">
        <f t="shared" ca="1" si="13"/>
        <v>4550.0739065413773</v>
      </c>
      <c r="K29" s="39">
        <f t="shared" ca="1" si="19"/>
        <v>89718.056107283381</v>
      </c>
      <c r="L29" s="54">
        <f t="shared" ca="1" si="20"/>
        <v>0.52047719199768405</v>
      </c>
      <c r="M29" s="186">
        <f t="shared" ca="1" si="21"/>
        <v>4651504.5717191342</v>
      </c>
      <c r="N29" s="39">
        <f t="shared" ca="1" si="14"/>
        <v>1005594.2109518792</v>
      </c>
      <c r="O29" s="39">
        <f t="shared" ca="1" si="15"/>
        <v>657089.44995832199</v>
      </c>
      <c r="P29" s="39">
        <f t="shared" ca="1" si="16"/>
        <v>337333.61265458108</v>
      </c>
      <c r="Q29" s="39">
        <f t="shared" ca="1" si="22"/>
        <v>6651521.8452839162</v>
      </c>
      <c r="S29" s="39">
        <f t="shared" ca="1" si="17"/>
        <v>5264.3661355211425</v>
      </c>
      <c r="T29" s="39">
        <f t="shared" ca="1" si="23"/>
        <v>90432.348336263138</v>
      </c>
      <c r="U29" s="39">
        <f t="shared" ca="1" si="24"/>
        <v>390289.84656243713</v>
      </c>
      <c r="V29" s="39">
        <f t="shared" ca="1" si="25"/>
        <v>6704478.0791917723</v>
      </c>
    </row>
    <row r="30" spans="2:23" x14ac:dyDescent="0.35">
      <c r="E30" s="4">
        <v>12</v>
      </c>
      <c r="F30" s="54">
        <f t="shared" ca="1" si="26"/>
        <v>8.2757509806979601E-2</v>
      </c>
      <c r="G30" s="39">
        <f t="shared" ca="1" si="18"/>
        <v>60576.944018207891</v>
      </c>
      <c r="H30" s="39">
        <f t="shared" ca="1" si="11"/>
        <v>13331.966372174289</v>
      </c>
      <c r="I30" s="39">
        <f t="shared" ca="1" si="12"/>
        <v>9062.447946765149</v>
      </c>
      <c r="J30" s="39">
        <f t="shared" ca="1" si="13"/>
        <v>4475.4068287159198</v>
      </c>
      <c r="K30" s="39">
        <f t="shared" ca="1" si="19"/>
        <v>87446.765165863253</v>
      </c>
      <c r="L30" s="54">
        <f t="shared" ca="1" si="20"/>
        <v>0.34877703514237379</v>
      </c>
      <c r="M30" s="186">
        <f t="shared" ca="1" si="21"/>
        <v>4471307.1713594794</v>
      </c>
      <c r="N30" s="39">
        <f t="shared" ca="1" si="14"/>
        <v>984059.49349819752</v>
      </c>
      <c r="O30" s="39">
        <f t="shared" ca="1" si="15"/>
        <v>668917.67406198999</v>
      </c>
      <c r="P30" s="39">
        <f t="shared" ca="1" si="16"/>
        <v>330338.8603091946</v>
      </c>
      <c r="Q30" s="39">
        <f t="shared" ca="1" si="22"/>
        <v>6454623.1992288623</v>
      </c>
      <c r="S30" s="39">
        <f t="shared" ca="1" si="17"/>
        <v>6977.7225806725983</v>
      </c>
      <c r="T30" s="39">
        <f t="shared" ca="1" si="23"/>
        <v>89949.080917819927</v>
      </c>
      <c r="U30" s="39">
        <f t="shared" ca="1" si="24"/>
        <v>515039.86409978976</v>
      </c>
      <c r="V30" s="39">
        <f t="shared" ca="1" si="25"/>
        <v>6639324.2030194569</v>
      </c>
    </row>
    <row r="31" spans="2:23" x14ac:dyDescent="0.35">
      <c r="E31" s="4">
        <v>13</v>
      </c>
      <c r="F31" s="54">
        <f t="shared" ca="1" si="26"/>
        <v>0.12291198496369227</v>
      </c>
      <c r="G31" s="39">
        <f t="shared" ca="1" si="18"/>
        <v>65505.439248139839</v>
      </c>
      <c r="H31" s="39">
        <f t="shared" ca="1" si="11"/>
        <v>13634.77876359734</v>
      </c>
      <c r="I31" s="39">
        <f t="shared" ca="1" si="12"/>
        <v>9187.613646590351</v>
      </c>
      <c r="J31" s="39">
        <f t="shared" ca="1" si="13"/>
        <v>4665.7511274341241</v>
      </c>
      <c r="K31" s="39">
        <f t="shared" ca="1" si="19"/>
        <v>92993.582785761653</v>
      </c>
      <c r="L31" s="54">
        <f t="shared" ca="1" si="20"/>
        <v>0.65883372235811322</v>
      </c>
      <c r="M31" s="186">
        <f t="shared" ca="1" si="21"/>
        <v>4873819.4155297</v>
      </c>
      <c r="N31" s="39">
        <f t="shared" ca="1" si="14"/>
        <v>1014472.2366144554</v>
      </c>
      <c r="O31" s="39">
        <f t="shared" ca="1" si="15"/>
        <v>683588.57351543161</v>
      </c>
      <c r="P31" s="39">
        <f t="shared" ca="1" si="16"/>
        <v>347147.17882856989</v>
      </c>
      <c r="Q31" s="39">
        <f t="shared" ca="1" si="22"/>
        <v>6919027.4044881575</v>
      </c>
      <c r="S31" s="39">
        <f t="shared" ca="1" si="17"/>
        <v>1827.5820697985473</v>
      </c>
      <c r="T31" s="39">
        <f t="shared" ca="1" si="23"/>
        <v>90155.413728126077</v>
      </c>
      <c r="U31" s="39">
        <f t="shared" ca="1" si="24"/>
        <v>135978.09704804103</v>
      </c>
      <c r="V31" s="39">
        <f t="shared" ca="1" si="25"/>
        <v>6707858.3227076288</v>
      </c>
    </row>
    <row r="32" spans="2:23" x14ac:dyDescent="0.35">
      <c r="E32" s="4">
        <v>14</v>
      </c>
      <c r="F32" s="54">
        <f t="shared" ca="1" si="26"/>
        <v>0.83975005846454331</v>
      </c>
      <c r="G32" s="39">
        <f t="shared" ca="1" si="18"/>
        <v>65149.732332909065</v>
      </c>
      <c r="H32" s="39">
        <f t="shared" ca="1" si="11"/>
        <v>14041.156592917529</v>
      </c>
      <c r="I32" s="39">
        <f t="shared" ca="1" si="12"/>
        <v>9653.6781157817368</v>
      </c>
      <c r="J32" s="39">
        <f t="shared" ca="1" si="13"/>
        <v>4645.3171713157562</v>
      </c>
      <c r="K32" s="39">
        <f t="shared" ca="1" si="19"/>
        <v>93489.88421292408</v>
      </c>
      <c r="L32" s="54">
        <f t="shared" ca="1" si="20"/>
        <v>0.98844694759930707</v>
      </c>
      <c r="M32" s="186">
        <f t="shared" ca="1" si="21"/>
        <v>4937262.4722500835</v>
      </c>
      <c r="N32" s="39">
        <f t="shared" ca="1" si="14"/>
        <v>1064085.346643558</v>
      </c>
      <c r="O32" s="39">
        <f t="shared" ca="1" si="15"/>
        <v>731587.69765436475</v>
      </c>
      <c r="P32" s="39">
        <f t="shared" ca="1" si="16"/>
        <v>352037.51911734208</v>
      </c>
      <c r="Q32" s="39">
        <f t="shared" ca="1" si="22"/>
        <v>7084973.0356653482</v>
      </c>
      <c r="S32" s="39">
        <f t="shared" ca="1" si="17"/>
        <v>3275.581255960933</v>
      </c>
      <c r="T32" s="39">
        <f t="shared" ca="1" si="23"/>
        <v>92120.148297569263</v>
      </c>
      <c r="U32" s="39">
        <f t="shared" ca="1" si="24"/>
        <v>248234.39530376316</v>
      </c>
      <c r="V32" s="39">
        <f t="shared" ca="1" si="25"/>
        <v>6981169.9118517693</v>
      </c>
    </row>
    <row r="33" spans="5:22" x14ac:dyDescent="0.35">
      <c r="E33" s="4">
        <v>15</v>
      </c>
      <c r="F33" s="54">
        <f t="shared" ca="1" si="26"/>
        <v>0.66020124845450001</v>
      </c>
      <c r="G33" s="39">
        <f t="shared" ca="1" si="18"/>
        <v>61393.2940356908</v>
      </c>
      <c r="H33" s="39">
        <f t="shared" ca="1" si="11"/>
        <v>14112.256976274521</v>
      </c>
      <c r="I33" s="39">
        <f t="shared" ca="1" si="12"/>
        <v>8984.8784379220906</v>
      </c>
      <c r="J33" s="39">
        <f t="shared" ca="1" si="13"/>
        <v>4712.7198451085387</v>
      </c>
      <c r="K33" s="39">
        <f t="shared" ca="1" si="19"/>
        <v>89203.14929499595</v>
      </c>
      <c r="L33" s="54">
        <f t="shared" ca="1" si="20"/>
        <v>0.10156654704404078</v>
      </c>
      <c r="M33" s="186">
        <f t="shared" ca="1" si="21"/>
        <v>4491345.9703384247</v>
      </c>
      <c r="N33" s="39">
        <f t="shared" ca="1" si="14"/>
        <v>1032409.6385172519</v>
      </c>
      <c r="O33" s="39">
        <f t="shared" ca="1" si="15"/>
        <v>657306.27750128869</v>
      </c>
      <c r="P33" s="39">
        <f t="shared" ca="1" si="16"/>
        <v>344768.19688738498</v>
      </c>
      <c r="Q33" s="39">
        <f t="shared" ca="1" si="22"/>
        <v>6525830.0832443507</v>
      </c>
      <c r="S33" s="39">
        <f t="shared" ca="1" si="17"/>
        <v>7100.2957126532237</v>
      </c>
      <c r="T33" s="39">
        <f t="shared" ca="1" si="23"/>
        <v>91590.725162540635</v>
      </c>
      <c r="U33" s="39">
        <f t="shared" ca="1" si="24"/>
        <v>519435.95857060817</v>
      </c>
      <c r="V33" s="39">
        <f t="shared" ca="1" si="25"/>
        <v>6700497.8449275736</v>
      </c>
    </row>
    <row r="34" spans="5:22" x14ac:dyDescent="0.35">
      <c r="E34" s="4">
        <v>16</v>
      </c>
      <c r="F34" s="54">
        <f t="shared" ca="1" si="26"/>
        <v>0.43514576165676022</v>
      </c>
      <c r="G34" s="39">
        <f t="shared" ca="1" si="18"/>
        <v>66862.112142459271</v>
      </c>
      <c r="H34" s="39">
        <f t="shared" ca="1" si="11"/>
        <v>13182.28722535049</v>
      </c>
      <c r="I34" s="39">
        <f t="shared" ca="1" si="12"/>
        <v>9387.5114097811111</v>
      </c>
      <c r="J34" s="39">
        <f t="shared" ca="1" si="13"/>
        <v>4545.8335653285085</v>
      </c>
      <c r="K34" s="39">
        <f t="shared" ca="1" si="19"/>
        <v>93977.744342919381</v>
      </c>
      <c r="L34" s="54">
        <f t="shared" ca="1" si="20"/>
        <v>0.51104208784755389</v>
      </c>
      <c r="M34" s="186">
        <f t="shared" ca="1" si="21"/>
        <v>4955854.0068599535</v>
      </c>
      <c r="N34" s="39">
        <f t="shared" ca="1" si="14"/>
        <v>977077.88270490477</v>
      </c>
      <c r="O34" s="39">
        <f t="shared" ca="1" si="15"/>
        <v>695807.15511174803</v>
      </c>
      <c r="P34" s="39">
        <f t="shared" ca="1" si="16"/>
        <v>336939.51278792392</v>
      </c>
      <c r="Q34" s="39">
        <f t="shared" ca="1" si="22"/>
        <v>6965678.5574645307</v>
      </c>
      <c r="S34" s="39">
        <f t="shared" ca="1" si="17"/>
        <v>1633.1475225789673</v>
      </c>
      <c r="T34" s="39">
        <f t="shared" ca="1" si="23"/>
        <v>91065.05830016984</v>
      </c>
      <c r="U34" s="39">
        <f t="shared" ca="1" si="24"/>
        <v>121049.73106924479</v>
      </c>
      <c r="V34" s="39">
        <f t="shared" ca="1" si="25"/>
        <v>6749788.775745851</v>
      </c>
    </row>
    <row r="35" spans="5:22" x14ac:dyDescent="0.35">
      <c r="E35" s="4">
        <v>17</v>
      </c>
      <c r="F35" s="54">
        <f t="shared" ca="1" si="26"/>
        <v>0.14060655652625975</v>
      </c>
      <c r="G35" s="39">
        <f t="shared" ca="1" si="18"/>
        <v>64320.145009964297</v>
      </c>
      <c r="H35" s="39">
        <f t="shared" ca="1" si="11"/>
        <v>12907.849456527938</v>
      </c>
      <c r="I35" s="39">
        <f t="shared" ca="1" si="12"/>
        <v>8793.3322579642663</v>
      </c>
      <c r="J35" s="39">
        <f t="shared" ca="1" si="13"/>
        <v>4591.5907387934594</v>
      </c>
      <c r="K35" s="39">
        <f t="shared" ca="1" si="19"/>
        <v>90612.917463249963</v>
      </c>
      <c r="L35" s="54">
        <f t="shared" ca="1" si="20"/>
        <v>7.1989524700925012E-2</v>
      </c>
      <c r="M35" s="186">
        <f t="shared" ca="1" si="21"/>
        <v>4696483.3710316345</v>
      </c>
      <c r="N35" s="39">
        <f t="shared" ca="1" si="14"/>
        <v>942496.32551313227</v>
      </c>
      <c r="O35" s="39">
        <f t="shared" ca="1" si="15"/>
        <v>642065.38587696746</v>
      </c>
      <c r="P35" s="39">
        <f t="shared" ca="1" si="16"/>
        <v>335265.56179227598</v>
      </c>
      <c r="Q35" s="39">
        <f t="shared" ca="1" si="22"/>
        <v>6616310.6442140099</v>
      </c>
      <c r="S35" s="39">
        <f t="shared" ca="1" si="17"/>
        <v>4209.7528680996675</v>
      </c>
      <c r="T35" s="39">
        <f t="shared" ca="1" si="23"/>
        <v>90231.079592556169</v>
      </c>
      <c r="U35" s="39">
        <f t="shared" ca="1" si="24"/>
        <v>307384.79115866334</v>
      </c>
      <c r="V35" s="39">
        <f t="shared" ca="1" si="25"/>
        <v>6588429.8735803971</v>
      </c>
    </row>
    <row r="36" spans="5:22" x14ac:dyDescent="0.35">
      <c r="E36" s="4">
        <v>18</v>
      </c>
      <c r="F36" s="54">
        <f t="shared" ca="1" si="26"/>
        <v>0.39794928609516567</v>
      </c>
      <c r="G36" s="39">
        <f t="shared" ca="1" si="18"/>
        <v>63991.726541558783</v>
      </c>
      <c r="H36" s="39">
        <f t="shared" ca="1" si="11"/>
        <v>13223.409345614446</v>
      </c>
      <c r="I36" s="39">
        <f t="shared" ca="1" si="12"/>
        <v>8454.2573935665987</v>
      </c>
      <c r="J36" s="39">
        <f t="shared" ca="1" si="13"/>
        <v>4532.1608300852713</v>
      </c>
      <c r="K36" s="39">
        <f t="shared" ca="1" si="19"/>
        <v>90201.554110825091</v>
      </c>
      <c r="L36" s="54">
        <f t="shared" ca="1" si="20"/>
        <v>0.18652702269953125</v>
      </c>
      <c r="M36" s="186">
        <f t="shared" ca="1" si="21"/>
        <v>4699548.6513874773</v>
      </c>
      <c r="N36" s="39">
        <f t="shared" ca="1" si="14"/>
        <v>971126.40829542384</v>
      </c>
      <c r="O36" s="39">
        <f t="shared" ca="1" si="15"/>
        <v>620880.1681044735</v>
      </c>
      <c r="P36" s="39">
        <f t="shared" ca="1" si="16"/>
        <v>332841.62606654927</v>
      </c>
      <c r="Q36" s="39">
        <f t="shared" ca="1" si="22"/>
        <v>6624396.8538539242</v>
      </c>
      <c r="S36" s="39">
        <f t="shared" ca="1" si="17"/>
        <v>5308.6737540465947</v>
      </c>
      <c r="T36" s="39">
        <f t="shared" ca="1" si="23"/>
        <v>90978.067034786422</v>
      </c>
      <c r="U36" s="39">
        <f t="shared" ca="1" si="24"/>
        <v>389868.68974824896</v>
      </c>
      <c r="V36" s="39">
        <f t="shared" ca="1" si="25"/>
        <v>6681423.9175356235</v>
      </c>
    </row>
    <row r="37" spans="5:22" x14ac:dyDescent="0.35">
      <c r="E37" s="4">
        <v>19</v>
      </c>
      <c r="F37" s="54">
        <f t="shared" ca="1" si="26"/>
        <v>0.31211739157623841</v>
      </c>
      <c r="G37" s="39">
        <f t="shared" ca="1" si="18"/>
        <v>63733.13235946995</v>
      </c>
      <c r="H37" s="39">
        <f t="shared" ca="1" si="11"/>
        <v>14039.757749398745</v>
      </c>
      <c r="I37" s="39">
        <f t="shared" ca="1" si="12"/>
        <v>9110.8156128473547</v>
      </c>
      <c r="J37" s="39">
        <f t="shared" ca="1" si="13"/>
        <v>4579.1882969724193</v>
      </c>
      <c r="K37" s="39">
        <f t="shared" ca="1" si="19"/>
        <v>91462.894018688472</v>
      </c>
      <c r="L37" s="54">
        <f t="shared" ca="1" si="20"/>
        <v>0.59348756198697783</v>
      </c>
      <c r="M37" s="186">
        <f t="shared" ca="1" si="21"/>
        <v>4733795.323308873</v>
      </c>
      <c r="N37" s="39">
        <f t="shared" ca="1" si="14"/>
        <v>1042806.7335469344</v>
      </c>
      <c r="O37" s="39">
        <f t="shared" ca="1" si="15"/>
        <v>676708.24801721645</v>
      </c>
      <c r="P37" s="39">
        <f t="shared" ca="1" si="16"/>
        <v>340120.42625640443</v>
      </c>
      <c r="Q37" s="39">
        <f t="shared" ca="1" si="22"/>
        <v>6793430.7311294274</v>
      </c>
      <c r="S37" s="39">
        <f t="shared" ca="1" si="17"/>
        <v>3883.4757152971852</v>
      </c>
      <c r="T37" s="39">
        <f t="shared" ca="1" si="23"/>
        <v>90767.181437013234</v>
      </c>
      <c r="U37" s="39">
        <f t="shared" ca="1" si="24"/>
        <v>288446.18958267511</v>
      </c>
      <c r="V37" s="39">
        <f t="shared" ca="1" si="25"/>
        <v>6741756.4944556979</v>
      </c>
    </row>
    <row r="38" spans="5:22" x14ac:dyDescent="0.35">
      <c r="E38" s="4">
        <v>20</v>
      </c>
      <c r="F38" s="54">
        <f t="shared" ca="1" si="26"/>
        <v>0.51572440295857158</v>
      </c>
      <c r="G38" s="39">
        <f t="shared" ca="1" si="18"/>
        <v>59548.371847780167</v>
      </c>
      <c r="H38" s="39">
        <f t="shared" ca="1" si="11"/>
        <v>13875.701425842753</v>
      </c>
      <c r="I38" s="39">
        <f t="shared" ca="1" si="12"/>
        <v>9556.2591618991519</v>
      </c>
      <c r="J38" s="39">
        <f t="shared" ca="1" si="13"/>
        <v>4453.5373400936778</v>
      </c>
      <c r="K38" s="39">
        <f t="shared" ca="1" si="19"/>
        <v>87433.869775615764</v>
      </c>
      <c r="L38" s="54">
        <f t="shared" ca="1" si="20"/>
        <v>0.31069392569598575</v>
      </c>
      <c r="M38" s="186">
        <f t="shared" ca="1" si="21"/>
        <v>4390741.5369125763</v>
      </c>
      <c r="N38" s="39">
        <f t="shared" ca="1" si="14"/>
        <v>1023111.4086541726</v>
      </c>
      <c r="O38" s="39">
        <f t="shared" ca="1" si="15"/>
        <v>704621.51588139706</v>
      </c>
      <c r="P38" s="39">
        <f t="shared" ca="1" si="16"/>
        <v>328377.26336709922</v>
      </c>
      <c r="Q38" s="39">
        <f t="shared" ca="1" si="22"/>
        <v>6446851.7248152457</v>
      </c>
      <c r="S38" s="39">
        <f t="shared" ca="1" si="17"/>
        <v>8269.6290892139059</v>
      </c>
      <c r="T38" s="39">
        <f t="shared" ca="1" si="23"/>
        <v>91249.961524735991</v>
      </c>
      <c r="U38" s="39">
        <f t="shared" ca="1" si="24"/>
        <v>609753.09332870645</v>
      </c>
      <c r="V38" s="39">
        <f t="shared" ca="1" si="25"/>
        <v>6728227.554776853</v>
      </c>
    </row>
    <row r="39" spans="5:22" x14ac:dyDescent="0.35">
      <c r="E39" s="4">
        <v>21</v>
      </c>
      <c r="F39" s="54">
        <f t="shared" ca="1" si="26"/>
        <v>0.52070966463210078</v>
      </c>
      <c r="G39" s="39">
        <f t="shared" ca="1" si="18"/>
        <v>62337.255254094336</v>
      </c>
      <c r="H39" s="39">
        <f t="shared" ca="1" si="11"/>
        <v>13583.560505084937</v>
      </c>
      <c r="I39" s="39">
        <f t="shared" ca="1" si="12"/>
        <v>9163.5617996872079</v>
      </c>
      <c r="J39" s="39">
        <f t="shared" ca="1" si="13"/>
        <v>4701.2972359326777</v>
      </c>
      <c r="K39" s="39">
        <f t="shared" ca="1" si="19"/>
        <v>89785.674794799153</v>
      </c>
      <c r="L39" s="54">
        <f t="shared" ca="1" si="20"/>
        <v>0.21151863691333939</v>
      </c>
      <c r="M39" s="186">
        <f t="shared" ca="1" si="21"/>
        <v>4582183.3670853563</v>
      </c>
      <c r="N39" s="39">
        <f t="shared" ca="1" si="14"/>
        <v>998477.79242910526</v>
      </c>
      <c r="O39" s="39">
        <f t="shared" ca="1" si="15"/>
        <v>673579.87275237974</v>
      </c>
      <c r="P39" s="39">
        <f t="shared" ca="1" si="16"/>
        <v>345575.14459702128</v>
      </c>
      <c r="Q39" s="39">
        <f t="shared" ca="1" si="22"/>
        <v>6599816.1768638622</v>
      </c>
      <c r="S39" s="39">
        <f t="shared" ca="1" si="17"/>
        <v>6176.9942204772724</v>
      </c>
      <c r="T39" s="39">
        <f t="shared" ca="1" si="23"/>
        <v>91261.371779343739</v>
      </c>
      <c r="U39" s="39">
        <f t="shared" ca="1" si="24"/>
        <v>454048.22622173931</v>
      </c>
      <c r="V39" s="39">
        <f t="shared" ca="1" si="25"/>
        <v>6708289.2584885806</v>
      </c>
    </row>
    <row r="40" spans="5:22" x14ac:dyDescent="0.35">
      <c r="E40" s="4">
        <v>22</v>
      </c>
      <c r="F40" s="54">
        <f t="shared" ca="1" si="26"/>
        <v>4.8844750760451361E-2</v>
      </c>
      <c r="G40" s="39">
        <f t="shared" ca="1" si="18"/>
        <v>60569.124113224447</v>
      </c>
      <c r="H40" s="39">
        <f t="shared" ca="1" si="11"/>
        <v>13971.06702622802</v>
      </c>
      <c r="I40" s="39">
        <f t="shared" ca="1" si="12"/>
        <v>8780.5641621465566</v>
      </c>
      <c r="J40" s="39">
        <f t="shared" ca="1" si="13"/>
        <v>4410.5073281642917</v>
      </c>
      <c r="K40" s="39">
        <f t="shared" ca="1" si="19"/>
        <v>87731.262629763325</v>
      </c>
      <c r="L40" s="54">
        <f t="shared" ca="1" si="20"/>
        <v>3.6644250516921106E-2</v>
      </c>
      <c r="M40" s="186">
        <f t="shared" ca="1" si="21"/>
        <v>4407787.5937019624</v>
      </c>
      <c r="N40" s="39">
        <f t="shared" ca="1" si="14"/>
        <v>1016714.321208765</v>
      </c>
      <c r="O40" s="39">
        <f t="shared" ca="1" si="15"/>
        <v>638986.65114035236</v>
      </c>
      <c r="P40" s="39">
        <f t="shared" ca="1" si="16"/>
        <v>320965.1743794916</v>
      </c>
      <c r="Q40" s="39">
        <f t="shared" ca="1" si="22"/>
        <v>6384453.7404305711</v>
      </c>
      <c r="S40" s="39">
        <f t="shared" ca="1" si="17"/>
        <v>6382.5952774329817</v>
      </c>
      <c r="T40" s="39">
        <f t="shared" ca="1" si="23"/>
        <v>89703.350579032005</v>
      </c>
      <c r="U40" s="39">
        <f t="shared" ca="1" si="24"/>
        <v>464479.62871147651</v>
      </c>
      <c r="V40" s="39">
        <f t="shared" ca="1" si="25"/>
        <v>6527968.1947625568</v>
      </c>
    </row>
    <row r="41" spans="5:22" x14ac:dyDescent="0.35">
      <c r="E41" s="4">
        <v>23</v>
      </c>
      <c r="F41" s="54">
        <f t="shared" ca="1" si="26"/>
        <v>0.65523540979411321</v>
      </c>
      <c r="G41" s="39">
        <f t="shared" ca="1" si="18"/>
        <v>65286.459986223723</v>
      </c>
      <c r="H41" s="39">
        <f t="shared" ca="1" si="11"/>
        <v>13964.796784249364</v>
      </c>
      <c r="I41" s="39">
        <f t="shared" ca="1" si="12"/>
        <v>9423.9022565352861</v>
      </c>
      <c r="J41" s="39">
        <f t="shared" ca="1" si="13"/>
        <v>4591.1707086898568</v>
      </c>
      <c r="K41" s="39">
        <f t="shared" ca="1" si="19"/>
        <v>93266.329735698222</v>
      </c>
      <c r="L41" s="54">
        <f t="shared" ca="1" si="20"/>
        <v>0.86640076351171813</v>
      </c>
      <c r="M41" s="186">
        <f t="shared" ca="1" si="21"/>
        <v>4891403.0658647949</v>
      </c>
      <c r="N41" s="39">
        <f t="shared" ca="1" si="14"/>
        <v>1046272.8384885612</v>
      </c>
      <c r="O41" s="39">
        <f t="shared" ca="1" si="15"/>
        <v>706059.17980165756</v>
      </c>
      <c r="P41" s="39">
        <f t="shared" ca="1" si="16"/>
        <v>343980.45912020624</v>
      </c>
      <c r="Q41" s="39">
        <f t="shared" ca="1" si="22"/>
        <v>6987715.5432752203</v>
      </c>
      <c r="S41" s="39">
        <f t="shared" ca="1" si="17"/>
        <v>2903.2355087158903</v>
      </c>
      <c r="T41" s="39">
        <f t="shared" ca="1" si="23"/>
        <v>91578.394535724263</v>
      </c>
      <c r="U41" s="39">
        <f t="shared" ca="1" si="24"/>
        <v>217516.69597734377</v>
      </c>
      <c r="V41" s="39">
        <f t="shared" ca="1" si="25"/>
        <v>6861251.780132358</v>
      </c>
    </row>
    <row r="42" spans="5:22" x14ac:dyDescent="0.35">
      <c r="E42" s="4">
        <v>24</v>
      </c>
      <c r="F42" s="54">
        <f t="shared" ca="1" si="26"/>
        <v>0.97078232311676727</v>
      </c>
      <c r="G42" s="39">
        <f t="shared" ca="1" si="18"/>
        <v>60312.108589943877</v>
      </c>
      <c r="H42" s="39">
        <f t="shared" ca="1" si="11"/>
        <v>14268.717868045154</v>
      </c>
      <c r="I42" s="39">
        <f t="shared" ca="1" si="12"/>
        <v>9415.3366628872318</v>
      </c>
      <c r="J42" s="39">
        <f t="shared" ca="1" si="13"/>
        <v>4600.1854598863683</v>
      </c>
      <c r="K42" s="39">
        <f t="shared" ca="1" si="19"/>
        <v>88596.348580762628</v>
      </c>
      <c r="L42" s="54">
        <f t="shared" ca="1" si="20"/>
        <v>0.51843322376906842</v>
      </c>
      <c r="M42" s="186">
        <f t="shared" ca="1" si="21"/>
        <v>4471192.9527891269</v>
      </c>
      <c r="N42" s="39">
        <f t="shared" ca="1" si="14"/>
        <v>1057800.7015257492</v>
      </c>
      <c r="O42" s="39">
        <f t="shared" ca="1" si="15"/>
        <v>697998.92458506499</v>
      </c>
      <c r="P42" s="39">
        <f t="shared" ca="1" si="16"/>
        <v>341031.30019228661</v>
      </c>
      <c r="Q42" s="39">
        <f t="shared" ca="1" si="22"/>
        <v>6568023.8790922267</v>
      </c>
      <c r="S42" s="39">
        <f t="shared" ca="1" si="17"/>
        <v>8943.9867311948256</v>
      </c>
      <c r="T42" s="39">
        <f t="shared" ca="1" si="23"/>
        <v>92940.149852071074</v>
      </c>
      <c r="U42" s="39">
        <f t="shared" ca="1" si="24"/>
        <v>663055.75078211632</v>
      </c>
      <c r="V42" s="39">
        <f t="shared" ca="1" si="25"/>
        <v>6890048.3296820568</v>
      </c>
    </row>
    <row r="43" spans="5:22" x14ac:dyDescent="0.35">
      <c r="E43" s="4">
        <v>25</v>
      </c>
      <c r="F43" s="54">
        <f t="shared" ca="1" si="26"/>
        <v>0.56417982793314303</v>
      </c>
      <c r="G43" s="39">
        <f t="shared" ca="1" si="18"/>
        <v>65235.427786317094</v>
      </c>
      <c r="H43" s="39">
        <f t="shared" ca="1" si="11"/>
        <v>13421.910458355393</v>
      </c>
      <c r="I43" s="39">
        <f t="shared" ca="1" si="12"/>
        <v>9297.1287846310297</v>
      </c>
      <c r="J43" s="39">
        <f t="shared" ca="1" si="13"/>
        <v>4606.1185361058851</v>
      </c>
      <c r="K43" s="39">
        <f t="shared" ca="1" si="19"/>
        <v>92560.585565409405</v>
      </c>
      <c r="L43" s="54">
        <f t="shared" ca="1" si="20"/>
        <v>0.96453191722395049</v>
      </c>
      <c r="M43" s="186">
        <f t="shared" ca="1" si="21"/>
        <v>4921240.733241044</v>
      </c>
      <c r="N43" s="39">
        <f t="shared" ca="1" si="14"/>
        <v>1012524.2480501799</v>
      </c>
      <c r="O43" s="39">
        <f t="shared" ca="1" si="15"/>
        <v>701358.30222470989</v>
      </c>
      <c r="P43" s="39">
        <f t="shared" ca="1" si="16"/>
        <v>347477.11375896557</v>
      </c>
      <c r="Q43" s="39">
        <f t="shared" ca="1" si="22"/>
        <v>6982600.3972748993</v>
      </c>
      <c r="S43" s="39">
        <f t="shared" ca="1" si="17"/>
        <v>3406.9122246591724</v>
      </c>
      <c r="T43" s="39">
        <f t="shared" ca="1" si="23"/>
        <v>91361.379253962688</v>
      </c>
      <c r="U43" s="39">
        <f t="shared" ca="1" si="24"/>
        <v>257011.19443086171</v>
      </c>
      <c r="V43" s="39">
        <f t="shared" ca="1" si="25"/>
        <v>6892134.4779467955</v>
      </c>
    </row>
    <row r="44" spans="5:22" x14ac:dyDescent="0.35">
      <c r="E44" s="4">
        <v>26</v>
      </c>
      <c r="F44" s="54">
        <f t="shared" ca="1" si="26"/>
        <v>0.39384198188412534</v>
      </c>
      <c r="G44" s="39">
        <f t="shared" ca="1" si="18"/>
        <v>62599.387963605368</v>
      </c>
      <c r="H44" s="39">
        <f t="shared" ca="1" si="11"/>
        <v>13858.126284172909</v>
      </c>
      <c r="I44" s="39">
        <f t="shared" ca="1" si="12"/>
        <v>9074.0990714406034</v>
      </c>
      <c r="J44" s="39">
        <f t="shared" ca="1" si="13"/>
        <v>4466.4497770769412</v>
      </c>
      <c r="K44" s="39">
        <f t="shared" ca="1" si="19"/>
        <v>89998.063096295824</v>
      </c>
      <c r="L44" s="54">
        <f t="shared" ca="1" si="20"/>
        <v>0.33976841649379674</v>
      </c>
      <c r="M44" s="186">
        <f t="shared" ca="1" si="21"/>
        <v>4619452.7515527261</v>
      </c>
      <c r="N44" s="39">
        <f t="shared" ca="1" si="14"/>
        <v>1022645.135636254</v>
      </c>
      <c r="O44" s="39">
        <f t="shared" ca="1" si="15"/>
        <v>669613.12701329694</v>
      </c>
      <c r="P44" s="39">
        <f t="shared" ca="1" si="16"/>
        <v>329596.73222980526</v>
      </c>
      <c r="Q44" s="39">
        <f t="shared" ca="1" si="22"/>
        <v>6641307.7464320827</v>
      </c>
      <c r="S44" s="39">
        <f t="shared" ca="1" si="17"/>
        <v>5436.7297535344896</v>
      </c>
      <c r="T44" s="39">
        <f t="shared" ca="1" si="23"/>
        <v>90968.343072753371</v>
      </c>
      <c r="U44" s="39">
        <f t="shared" ca="1" si="24"/>
        <v>401197.47231418471</v>
      </c>
      <c r="V44" s="39">
        <f t="shared" ca="1" si="25"/>
        <v>6712908.4865164617</v>
      </c>
    </row>
    <row r="45" spans="5:22" x14ac:dyDescent="0.35">
      <c r="E45" s="4">
        <v>27</v>
      </c>
      <c r="F45" s="54">
        <f t="shared" ca="1" si="26"/>
        <v>0.96857977809863705</v>
      </c>
      <c r="G45" s="39">
        <f t="shared" ca="1" si="18"/>
        <v>66941.641419404259</v>
      </c>
      <c r="H45" s="39">
        <f t="shared" ca="1" si="11"/>
        <v>14128.742113761558</v>
      </c>
      <c r="I45" s="39">
        <f t="shared" ca="1" si="12"/>
        <v>9288.9045034112223</v>
      </c>
      <c r="J45" s="39">
        <f t="shared" ca="1" si="13"/>
        <v>4535.4885974446397</v>
      </c>
      <c r="K45" s="39">
        <f t="shared" ca="1" si="19"/>
        <v>94894.776634021677</v>
      </c>
      <c r="L45" s="54">
        <f t="shared" ca="1" si="20"/>
        <v>5.5883023957874034E-2</v>
      </c>
      <c r="M45" s="186">
        <f t="shared" ca="1" si="21"/>
        <v>4881490.5221945448</v>
      </c>
      <c r="N45" s="39">
        <f t="shared" ca="1" si="14"/>
        <v>1030290.2536666205</v>
      </c>
      <c r="O45" s="39">
        <f t="shared" ca="1" si="15"/>
        <v>677361.62922692252</v>
      </c>
      <c r="P45" s="39">
        <f t="shared" ca="1" si="16"/>
        <v>330735.01235554955</v>
      </c>
      <c r="Q45" s="39">
        <f t="shared" ca="1" si="22"/>
        <v>6919877.4174436368</v>
      </c>
      <c r="S45" s="39">
        <f t="shared" ca="1" si="17"/>
        <v>2551.5830985297216</v>
      </c>
      <c r="T45" s="39">
        <f t="shared" ca="1" si="23"/>
        <v>92910.871135106761</v>
      </c>
      <c r="U45" s="39">
        <f t="shared" ca="1" si="24"/>
        <v>186065.48103635479</v>
      </c>
      <c r="V45" s="39">
        <f t="shared" ca="1" si="25"/>
        <v>6775207.8861244423</v>
      </c>
    </row>
    <row r="46" spans="5:22" x14ac:dyDescent="0.35">
      <c r="E46" s="4">
        <v>28</v>
      </c>
      <c r="F46" s="54">
        <f t="shared" ca="1" si="26"/>
        <v>0.58667890223959795</v>
      </c>
      <c r="G46" s="39">
        <f t="shared" ca="1" si="18"/>
        <v>63782.725097009243</v>
      </c>
      <c r="H46" s="39">
        <f t="shared" ca="1" si="11"/>
        <v>13527.55459194988</v>
      </c>
      <c r="I46" s="39">
        <f t="shared" ca="1" si="12"/>
        <v>8931.2726137367954</v>
      </c>
      <c r="J46" s="39">
        <f t="shared" ca="1" si="13"/>
        <v>4668.8786854752861</v>
      </c>
      <c r="K46" s="39">
        <f t="shared" ca="1" si="19"/>
        <v>90910.430988171211</v>
      </c>
      <c r="L46" s="54">
        <f t="shared" ca="1" si="20"/>
        <v>0.58889021231160021</v>
      </c>
      <c r="M46" s="186">
        <f t="shared" ca="1" si="21"/>
        <v>4736919.5058028894</v>
      </c>
      <c r="N46" s="39">
        <f t="shared" ca="1" si="14"/>
        <v>1004644.080587041</v>
      </c>
      <c r="O46" s="39">
        <f t="shared" ca="1" si="15"/>
        <v>663294.32289553795</v>
      </c>
      <c r="P46" s="39">
        <f t="shared" ca="1" si="16"/>
        <v>346741.26076955994</v>
      </c>
      <c r="Q46" s="39">
        <f t="shared" ca="1" si="22"/>
        <v>6751599.1700550281</v>
      </c>
      <c r="S46" s="39">
        <f t="shared" ca="1" si="17"/>
        <v>5172.2155518524032</v>
      </c>
      <c r="T46" s="39">
        <f t="shared" ca="1" si="23"/>
        <v>91413.767854548336</v>
      </c>
      <c r="U46" s="39">
        <f t="shared" ca="1" si="24"/>
        <v>384122.32620232657</v>
      </c>
      <c r="V46" s="39">
        <f t="shared" ca="1" si="25"/>
        <v>6788980.2354877945</v>
      </c>
    </row>
    <row r="47" spans="5:22" x14ac:dyDescent="0.35">
      <c r="E47" s="4">
        <v>29</v>
      </c>
      <c r="F47" s="54">
        <f t="shared" ca="1" si="26"/>
        <v>0.52274280887577051</v>
      </c>
      <c r="G47" s="39">
        <f t="shared" ca="1" si="18"/>
        <v>64374.913348344038</v>
      </c>
      <c r="H47" s="39">
        <f t="shared" ca="1" si="11"/>
        <v>13913.914672923896</v>
      </c>
      <c r="I47" s="39">
        <f t="shared" ca="1" si="12"/>
        <v>9387.9719735674771</v>
      </c>
      <c r="J47" s="39">
        <f t="shared" ca="1" si="13"/>
        <v>4339.0837584871442</v>
      </c>
      <c r="K47" s="39">
        <f t="shared" ca="1" si="19"/>
        <v>92015.88375332256</v>
      </c>
      <c r="L47" s="54">
        <f t="shared" ca="1" si="20"/>
        <v>0.60005735566498553</v>
      </c>
      <c r="M47" s="186">
        <f t="shared" ca="1" si="21"/>
        <v>4782273.2765422938</v>
      </c>
      <c r="N47" s="39">
        <f t="shared" ca="1" si="14"/>
        <v>1033634.6699583606</v>
      </c>
      <c r="O47" s="39">
        <f t="shared" ca="1" si="15"/>
        <v>697412.16189574334</v>
      </c>
      <c r="P47" s="39">
        <f t="shared" ca="1" si="16"/>
        <v>322341.16092096531</v>
      </c>
      <c r="Q47" s="39">
        <f t="shared" ca="1" si="22"/>
        <v>6835661.2693173634</v>
      </c>
      <c r="S47" s="39">
        <f t="shared" ca="1" si="17"/>
        <v>3589.2272677112342</v>
      </c>
      <c r="T47" s="39">
        <f t="shared" ca="1" si="23"/>
        <v>91266.027262546646</v>
      </c>
      <c r="U47" s="39">
        <f t="shared" ca="1" si="24"/>
        <v>266635.94175158429</v>
      </c>
      <c r="V47" s="39">
        <f t="shared" ca="1" si="25"/>
        <v>6779956.0501479823</v>
      </c>
    </row>
    <row r="48" spans="5:22" x14ac:dyDescent="0.35">
      <c r="E48" s="4">
        <v>30</v>
      </c>
      <c r="F48" s="54">
        <f t="shared" ca="1" si="26"/>
        <v>0.30006210613050088</v>
      </c>
      <c r="G48" s="39">
        <f t="shared" ca="1" si="18"/>
        <v>63379.11833375576</v>
      </c>
      <c r="H48" s="39">
        <f t="shared" ca="1" si="11"/>
        <v>13592.164917661563</v>
      </c>
      <c r="I48" s="39">
        <f t="shared" ca="1" si="12"/>
        <v>8783.2956761678506</v>
      </c>
      <c r="J48" s="39">
        <f t="shared" ca="1" si="13"/>
        <v>4565.2373435012205</v>
      </c>
      <c r="K48" s="39">
        <f t="shared" ca="1" si="19"/>
        <v>90319.816271086398</v>
      </c>
      <c r="L48" s="54">
        <f t="shared" ca="1" si="20"/>
        <v>0.11262407239728078</v>
      </c>
      <c r="M48" s="186">
        <f t="shared" ca="1" si="21"/>
        <v>4639439.9572963063</v>
      </c>
      <c r="N48" s="39">
        <f t="shared" ca="1" si="14"/>
        <v>994965.45049876929</v>
      </c>
      <c r="O48" s="39">
        <f t="shared" ca="1" si="15"/>
        <v>642949.50747299613</v>
      </c>
      <c r="P48" s="39">
        <f t="shared" ca="1" si="16"/>
        <v>334181.7479133383</v>
      </c>
      <c r="Q48" s="39">
        <f t="shared" ca="1" si="22"/>
        <v>6611536.6631814092</v>
      </c>
      <c r="S48" s="39">
        <f t="shared" ca="1" si="17"/>
        <v>4981.2573109174391</v>
      </c>
      <c r="T48" s="39">
        <f t="shared" ca="1" si="23"/>
        <v>90735.836238502612</v>
      </c>
      <c r="U48" s="39">
        <f t="shared" ca="1" si="24"/>
        <v>364634.9904103381</v>
      </c>
      <c r="V48" s="39">
        <f t="shared" ca="1" si="25"/>
        <v>6641989.9056784092</v>
      </c>
    </row>
    <row r="49" spans="5:22" x14ac:dyDescent="0.35">
      <c r="E49" s="4">
        <v>31</v>
      </c>
      <c r="F49" s="54">
        <f t="shared" ca="1" si="26"/>
        <v>0.22013423467021598</v>
      </c>
      <c r="G49" s="39">
        <f t="shared" ca="1" si="18"/>
        <v>61410.482266471598</v>
      </c>
      <c r="H49" s="39">
        <f t="shared" ca="1" si="11"/>
        <v>13524.172422715279</v>
      </c>
      <c r="I49" s="39">
        <f t="shared" ca="1" si="12"/>
        <v>9068.7922792975241</v>
      </c>
      <c r="J49" s="39">
        <f t="shared" ca="1" si="13"/>
        <v>4464.2498009134069</v>
      </c>
      <c r="K49" s="39">
        <f t="shared" ca="1" si="19"/>
        <v>88467.696769397822</v>
      </c>
      <c r="L49" s="54">
        <f t="shared" ca="1" si="20"/>
        <v>0.91327769492181465</v>
      </c>
      <c r="M49" s="186">
        <f t="shared" ca="1" si="21"/>
        <v>4612459.2172669703</v>
      </c>
      <c r="N49" s="39">
        <f t="shared" ca="1" si="14"/>
        <v>1015782.5088619834</v>
      </c>
      <c r="O49" s="39">
        <f t="shared" ca="1" si="15"/>
        <v>681144.86312971194</v>
      </c>
      <c r="P49" s="39">
        <f t="shared" ca="1" si="16"/>
        <v>335303.83384804457</v>
      </c>
      <c r="Q49" s="39">
        <f t="shared" ca="1" si="22"/>
        <v>6644690.4231067095</v>
      </c>
      <c r="S49" s="39">
        <f t="shared" ca="1" si="17"/>
        <v>6506.6181614277812</v>
      </c>
      <c r="T49" s="39">
        <f t="shared" ca="1" si="23"/>
        <v>90510.065129912196</v>
      </c>
      <c r="U49" s="39">
        <f t="shared" ca="1" si="24"/>
        <v>488703.39076134696</v>
      </c>
      <c r="V49" s="39">
        <f t="shared" ca="1" si="25"/>
        <v>6798089.9800200118</v>
      </c>
    </row>
    <row r="50" spans="5:22" x14ac:dyDescent="0.35">
      <c r="E50" s="4">
        <v>32</v>
      </c>
      <c r="F50" s="54">
        <f t="shared" ca="1" si="26"/>
        <v>0.61508613069596785</v>
      </c>
      <c r="G50" s="39">
        <f t="shared" ca="1" si="18"/>
        <v>63156.805233817744</v>
      </c>
      <c r="H50" s="39">
        <f t="shared" ca="1" si="11"/>
        <v>13327.059770794136</v>
      </c>
      <c r="I50" s="39">
        <f t="shared" ca="1" si="12"/>
        <v>9188.2721309445988</v>
      </c>
      <c r="J50" s="39">
        <f t="shared" ca="1" si="13"/>
        <v>4635.2448964852574</v>
      </c>
      <c r="K50" s="39">
        <f t="shared" ca="1" si="19"/>
        <v>90307.382032041744</v>
      </c>
      <c r="L50" s="54">
        <f t="shared" ca="1" si="20"/>
        <v>0.17306506744410388</v>
      </c>
      <c r="M50" s="186">
        <f t="shared" ca="1" si="21"/>
        <v>4635828.7144993031</v>
      </c>
      <c r="N50" s="39">
        <f t="shared" ca="1" si="14"/>
        <v>978231.34239561541</v>
      </c>
      <c r="O50" s="39">
        <f t="shared" ca="1" si="15"/>
        <v>674436.51754662779</v>
      </c>
      <c r="P50" s="39">
        <f t="shared" ca="1" si="16"/>
        <v>340235.72456379893</v>
      </c>
      <c r="Q50" s="39">
        <f t="shared" ca="1" si="22"/>
        <v>6628732.2990053454</v>
      </c>
      <c r="S50" s="39">
        <f t="shared" ca="1" si="17"/>
        <v>5808.7552374436036</v>
      </c>
      <c r="T50" s="39">
        <f t="shared" ca="1" si="23"/>
        <v>91480.892373000097</v>
      </c>
      <c r="U50" s="39">
        <f t="shared" ca="1" si="24"/>
        <v>426373.59862560441</v>
      </c>
      <c r="V50" s="39">
        <f t="shared" ca="1" si="25"/>
        <v>6714870.1730671506</v>
      </c>
    </row>
    <row r="51" spans="5:22" x14ac:dyDescent="0.35">
      <c r="E51" s="4">
        <v>33</v>
      </c>
      <c r="F51" s="54">
        <f t="shared" ca="1" si="26"/>
        <v>0.70459828888312503</v>
      </c>
      <c r="G51" s="39">
        <f t="shared" ca="1" si="18"/>
        <v>63023.975247308015</v>
      </c>
      <c r="H51" s="39">
        <f t="shared" ca="1" si="11"/>
        <v>13488.197616627829</v>
      </c>
      <c r="I51" s="39">
        <f t="shared" ca="1" si="12"/>
        <v>8849.5205680586969</v>
      </c>
      <c r="J51" s="39">
        <f t="shared" ca="1" si="13"/>
        <v>4681.4658703480027</v>
      </c>
      <c r="K51" s="39">
        <f t="shared" ca="1" si="19"/>
        <v>90043.159302342552</v>
      </c>
      <c r="L51" s="54">
        <f t="shared" ca="1" si="20"/>
        <v>0.33228381549373753</v>
      </c>
      <c r="M51" s="186">
        <f t="shared" ca="1" si="21"/>
        <v>4649826.3870024169</v>
      </c>
      <c r="N51" s="39">
        <f t="shared" ca="1" si="14"/>
        <v>995141.56231486041</v>
      </c>
      <c r="O51" s="39">
        <f t="shared" ca="1" si="15"/>
        <v>652906.04231502453</v>
      </c>
      <c r="P51" s="39">
        <f t="shared" ca="1" si="16"/>
        <v>345392.4232544371</v>
      </c>
      <c r="Q51" s="39">
        <f t="shared" ca="1" si="22"/>
        <v>6643266.4148867391</v>
      </c>
      <c r="S51" s="39">
        <f t="shared" ca="1" si="17"/>
        <v>6342.7388261886972</v>
      </c>
      <c r="T51" s="39">
        <f t="shared" ca="1" si="23"/>
        <v>91704.432258183238</v>
      </c>
      <c r="U51" s="39">
        <f t="shared" ca="1" si="24"/>
        <v>467958.96710969019</v>
      </c>
      <c r="V51" s="39">
        <f t="shared" ca="1" si="25"/>
        <v>6765832.9587419927</v>
      </c>
    </row>
    <row r="52" spans="5:22" x14ac:dyDescent="0.35">
      <c r="E52" s="4">
        <v>34</v>
      </c>
      <c r="F52" s="54">
        <f t="shared" ca="1" si="26"/>
        <v>0.79755569715666463</v>
      </c>
      <c r="G52" s="39">
        <f t="shared" ca="1" si="18"/>
        <v>64547.783824757607</v>
      </c>
      <c r="H52" s="39">
        <f t="shared" ca="1" si="11"/>
        <v>13923.644103166651</v>
      </c>
      <c r="I52" s="39">
        <f t="shared" ca="1" si="12"/>
        <v>9167.3879595812778</v>
      </c>
      <c r="J52" s="39">
        <f t="shared" ca="1" si="13"/>
        <v>4535.3121645864094</v>
      </c>
      <c r="K52" s="39">
        <f t="shared" ca="1" si="19"/>
        <v>92174.128052091954</v>
      </c>
      <c r="L52" s="54">
        <f t="shared" ca="1" si="20"/>
        <v>0.62306836850399749</v>
      </c>
      <c r="M52" s="186">
        <f t="shared" ca="1" si="21"/>
        <v>4797987.8223639047</v>
      </c>
      <c r="N52" s="39">
        <f t="shared" ca="1" si="14"/>
        <v>1034977.0494258088</v>
      </c>
      <c r="O52" s="39">
        <f t="shared" ca="1" si="15"/>
        <v>681433.3999812057</v>
      </c>
      <c r="P52" s="39">
        <f t="shared" ca="1" si="16"/>
        <v>337120.36644638726</v>
      </c>
      <c r="Q52" s="39">
        <f t="shared" ca="1" si="22"/>
        <v>6851518.6382173058</v>
      </c>
      <c r="S52" s="39">
        <f t="shared" ca="1" si="17"/>
        <v>4334.925772347111</v>
      </c>
      <c r="T52" s="39">
        <f t="shared" ca="1" si="23"/>
        <v>91973.741659852647</v>
      </c>
      <c r="U52" s="39">
        <f t="shared" ca="1" si="24"/>
        <v>322225.17697959067</v>
      </c>
      <c r="V52" s="39">
        <f t="shared" ca="1" si="25"/>
        <v>6836623.4487505089</v>
      </c>
    </row>
    <row r="53" spans="5:22" x14ac:dyDescent="0.35">
      <c r="E53" s="4">
        <v>35</v>
      </c>
      <c r="F53" s="54">
        <f t="shared" ca="1" si="26"/>
        <v>0.77178046938073797</v>
      </c>
      <c r="G53" s="39">
        <f t="shared" ca="1" si="18"/>
        <v>61644.789938262547</v>
      </c>
      <c r="H53" s="39">
        <f t="shared" ca="1" si="11"/>
        <v>13057.029192373182</v>
      </c>
      <c r="I53" s="39">
        <f t="shared" ca="1" si="12"/>
        <v>9176.438541536656</v>
      </c>
      <c r="J53" s="39">
        <f t="shared" ca="1" si="13"/>
        <v>4813.6843577112895</v>
      </c>
      <c r="K53" s="39">
        <f t="shared" ca="1" si="19"/>
        <v>88691.942029883678</v>
      </c>
      <c r="L53" s="54">
        <f t="shared" ca="1" si="20"/>
        <v>0.24630211927509427</v>
      </c>
      <c r="M53" s="186">
        <f t="shared" ca="1" si="21"/>
        <v>4536535.3982135234</v>
      </c>
      <c r="N53" s="39">
        <f t="shared" ca="1" si="14"/>
        <v>960886.96524119854</v>
      </c>
      <c r="O53" s="39">
        <f t="shared" ca="1" si="15"/>
        <v>675308.29961305298</v>
      </c>
      <c r="P53" s="39">
        <f t="shared" ca="1" si="16"/>
        <v>354246.47413762409</v>
      </c>
      <c r="Q53" s="39">
        <f t="shared" ca="1" si="22"/>
        <v>6526977.1372053986</v>
      </c>
      <c r="S53" s="39">
        <f t="shared" ca="1" si="17"/>
        <v>8015.0341622949236</v>
      </c>
      <c r="T53" s="39">
        <f t="shared" ca="1" si="23"/>
        <v>91893.291834467309</v>
      </c>
      <c r="U53" s="39">
        <f t="shared" ca="1" si="24"/>
        <v>589838.75574167317</v>
      </c>
      <c r="V53" s="39">
        <f t="shared" ca="1" si="25"/>
        <v>6762569.4188094484</v>
      </c>
    </row>
    <row r="54" spans="5:22" x14ac:dyDescent="0.35">
      <c r="E54" s="4">
        <v>36</v>
      </c>
      <c r="F54" s="54">
        <f t="shared" ca="1" si="26"/>
        <v>0.71874262906375963</v>
      </c>
      <c r="G54" s="39">
        <f t="shared" ca="1" si="18"/>
        <v>65668.479620891609</v>
      </c>
      <c r="H54" s="39">
        <f t="shared" ca="1" si="11"/>
        <v>13494.840743344448</v>
      </c>
      <c r="I54" s="39">
        <f t="shared" ca="1" si="12"/>
        <v>8883.8154850037954</v>
      </c>
      <c r="J54" s="39">
        <f t="shared" ca="1" si="13"/>
        <v>4479.9318723593142</v>
      </c>
      <c r="K54" s="39">
        <f t="shared" ca="1" si="19"/>
        <v>92527.067721599175</v>
      </c>
      <c r="L54" s="54">
        <f t="shared" ca="1" si="20"/>
        <v>0.72682015969802627</v>
      </c>
      <c r="M54" s="186">
        <f t="shared" ca="1" si="21"/>
        <v>4895387.4271280989</v>
      </c>
      <c r="N54" s="39">
        <f t="shared" ca="1" si="14"/>
        <v>1005999.7442829096</v>
      </c>
      <c r="O54" s="39">
        <f t="shared" ca="1" si="15"/>
        <v>662261.69512805017</v>
      </c>
      <c r="P54" s="39">
        <f t="shared" ca="1" si="16"/>
        <v>333965.43195376726</v>
      </c>
      <c r="Q54" s="39">
        <f t="shared" ca="1" si="22"/>
        <v>6897614.2984928265</v>
      </c>
      <c r="S54" s="39">
        <f t="shared" ca="1" si="17"/>
        <v>3695.0938315180883</v>
      </c>
      <c r="T54" s="39">
        <f t="shared" ca="1" si="23"/>
        <v>91742.229680757941</v>
      </c>
      <c r="U54" s="39">
        <f t="shared" ca="1" si="24"/>
        <v>275458.11916616204</v>
      </c>
      <c r="V54" s="39">
        <f t="shared" ca="1" si="25"/>
        <v>6839106.9857052211</v>
      </c>
    </row>
    <row r="55" spans="5:22" x14ac:dyDescent="0.35">
      <c r="E55" s="4">
        <v>37</v>
      </c>
      <c r="F55" s="54">
        <f t="shared" ca="1" si="26"/>
        <v>0.74705075863920578</v>
      </c>
      <c r="G55" s="39">
        <f t="shared" ca="1" si="18"/>
        <v>64320.245442498541</v>
      </c>
      <c r="H55" s="39">
        <f t="shared" ca="1" si="11"/>
        <v>14297.299538245918</v>
      </c>
      <c r="I55" s="39">
        <f t="shared" ca="1" si="12"/>
        <v>9369.2664018243995</v>
      </c>
      <c r="J55" s="39">
        <f t="shared" ca="1" si="13"/>
        <v>4562.1006440379861</v>
      </c>
      <c r="K55" s="39">
        <f t="shared" ca="1" si="19"/>
        <v>92548.912026606835</v>
      </c>
      <c r="L55" s="54">
        <f t="shared" ca="1" si="20"/>
        <v>0.36917721271959769</v>
      </c>
      <c r="M55" s="186">
        <f t="shared" ca="1" si="21"/>
        <v>4750209.7250115173</v>
      </c>
      <c r="N55" s="39">
        <f t="shared" ca="1" si="14"/>
        <v>1055891.0470684336</v>
      </c>
      <c r="O55" s="39">
        <f t="shared" ca="1" si="15"/>
        <v>691943.57191870001</v>
      </c>
      <c r="P55" s="39">
        <f t="shared" ca="1" si="16"/>
        <v>336922.45259175944</v>
      </c>
      <c r="Q55" s="39">
        <f t="shared" ca="1" si="22"/>
        <v>6834966.7965904102</v>
      </c>
      <c r="S55" s="39">
        <f t="shared" ca="1" si="17"/>
        <v>3833.9785162305543</v>
      </c>
      <c r="T55" s="39">
        <f t="shared" ca="1" si="23"/>
        <v>91820.789898799398</v>
      </c>
      <c r="U55" s="39">
        <f t="shared" ca="1" si="24"/>
        <v>283148.82674950419</v>
      </c>
      <c r="V55" s="39">
        <f t="shared" ca="1" si="25"/>
        <v>6781193.1707481556</v>
      </c>
    </row>
    <row r="56" spans="5:22" x14ac:dyDescent="0.35">
      <c r="E56" s="4">
        <v>38</v>
      </c>
      <c r="F56" s="54">
        <f t="shared" ca="1" si="26"/>
        <v>0.91635974861536862</v>
      </c>
      <c r="G56" s="39">
        <f t="shared" ca="1" si="18"/>
        <v>65442.436518230781</v>
      </c>
      <c r="H56" s="39">
        <f t="shared" ca="1" si="11"/>
        <v>13535.405976930717</v>
      </c>
      <c r="I56" s="39">
        <f t="shared" ca="1" si="12"/>
        <v>8922.1207800189368</v>
      </c>
      <c r="J56" s="39">
        <f t="shared" ca="1" si="13"/>
        <v>4469.7633428408863</v>
      </c>
      <c r="K56" s="39">
        <f t="shared" ca="1" si="19"/>
        <v>92369.726618021319</v>
      </c>
      <c r="L56" s="54">
        <f t="shared" ca="1" si="20"/>
        <v>0.19885671507470226</v>
      </c>
      <c r="M56" s="186">
        <f t="shared" ca="1" si="21"/>
        <v>4808273.5649388498</v>
      </c>
      <c r="N56" s="39">
        <f t="shared" ca="1" si="14"/>
        <v>994491.31499651482</v>
      </c>
      <c r="O56" s="39">
        <f t="shared" ca="1" si="15"/>
        <v>655537.90127917496</v>
      </c>
      <c r="P56" s="39">
        <f t="shared" ca="1" si="16"/>
        <v>328408.3855424209</v>
      </c>
      <c r="Q56" s="39">
        <f t="shared" ca="1" si="22"/>
        <v>6786711.1667569596</v>
      </c>
      <c r="S56" s="39">
        <f t="shared" ca="1" si="17"/>
        <v>4573.6974900397727</v>
      </c>
      <c r="T56" s="39">
        <f t="shared" ca="1" si="23"/>
        <v>92473.660765220207</v>
      </c>
      <c r="U56" s="39">
        <f t="shared" ca="1" si="24"/>
        <v>336044.7731688451</v>
      </c>
      <c r="V56" s="39">
        <f t="shared" ca="1" si="25"/>
        <v>6794347.5543833841</v>
      </c>
    </row>
    <row r="57" spans="5:22" x14ac:dyDescent="0.35">
      <c r="E57" s="4">
        <v>39</v>
      </c>
      <c r="F57" s="54">
        <f t="shared" ca="1" si="26"/>
        <v>0.94858554863077638</v>
      </c>
      <c r="G57" s="39">
        <f t="shared" ca="1" si="18"/>
        <v>67789.343533023362</v>
      </c>
      <c r="H57" s="39">
        <f t="shared" ca="1" si="11"/>
        <v>13197.352665729359</v>
      </c>
      <c r="I57" s="39">
        <f t="shared" ca="1" si="12"/>
        <v>9327.3065383855774</v>
      </c>
      <c r="J57" s="39">
        <f t="shared" ca="1" si="13"/>
        <v>4626.1818962283905</v>
      </c>
      <c r="K57" s="39">
        <f t="shared" ca="1" si="19"/>
        <v>94940.184633366676</v>
      </c>
      <c r="L57" s="54">
        <f t="shared" ca="1" si="20"/>
        <v>0.97315636594161092</v>
      </c>
      <c r="M57" s="186">
        <f t="shared" ca="1" si="21"/>
        <v>5120105.3430312295</v>
      </c>
      <c r="N57" s="39">
        <f t="shared" ca="1" si="14"/>
        <v>996791.41847347911</v>
      </c>
      <c r="O57" s="39">
        <f t="shared" ca="1" si="15"/>
        <v>704488.1917172356</v>
      </c>
      <c r="P57" s="39">
        <f t="shared" ca="1" si="16"/>
        <v>349413.89619999053</v>
      </c>
      <c r="Q57" s="39">
        <f t="shared" ca="1" si="22"/>
        <v>7170798.8494219352</v>
      </c>
      <c r="S57" s="39">
        <f t="shared" ca="1" si="17"/>
        <v>2387.9631601091878</v>
      </c>
      <c r="T57" s="39">
        <f t="shared" ca="1" si="23"/>
        <v>92701.965897247472</v>
      </c>
      <c r="U57" s="39">
        <f t="shared" ca="1" si="24"/>
        <v>180362.02001396622</v>
      </c>
      <c r="V57" s="39">
        <f t="shared" ca="1" si="25"/>
        <v>7001746.9732359108</v>
      </c>
    </row>
    <row r="58" spans="5:22" x14ac:dyDescent="0.35">
      <c r="E58" s="4">
        <v>40</v>
      </c>
      <c r="F58" s="54">
        <f t="shared" ca="1" si="26"/>
        <v>0.78765973631103503</v>
      </c>
      <c r="G58" s="39">
        <f t="shared" ca="1" si="18"/>
        <v>65596.404900998154</v>
      </c>
      <c r="H58" s="39">
        <f t="shared" ca="1" si="11"/>
        <v>14142.621949680452</v>
      </c>
      <c r="I58" s="39">
        <f t="shared" ca="1" si="12"/>
        <v>9306.3062602882183</v>
      </c>
      <c r="J58" s="39">
        <f t="shared" ca="1" si="13"/>
        <v>4499.5989280326012</v>
      </c>
      <c r="K58" s="39">
        <f t="shared" ca="1" si="19"/>
        <v>93544.932038999425</v>
      </c>
      <c r="L58" s="54">
        <f t="shared" ca="1" si="20"/>
        <v>9.0788672653333458E-2</v>
      </c>
      <c r="M58" s="186">
        <f t="shared" ca="1" si="21"/>
        <v>4795758.9110049196</v>
      </c>
      <c r="N58" s="39">
        <f t="shared" ca="1" si="14"/>
        <v>1033968.330162584</v>
      </c>
      <c r="O58" s="39">
        <f t="shared" ca="1" si="15"/>
        <v>680384.86626938556</v>
      </c>
      <c r="P58" s="39">
        <f t="shared" ca="1" si="16"/>
        <v>328966.07196124212</v>
      </c>
      <c r="Q58" s="39">
        <f t="shared" ca="1" si="22"/>
        <v>6839078.1793981306</v>
      </c>
      <c r="S58" s="39">
        <f t="shared" ca="1" si="17"/>
        <v>2896.8532344855903</v>
      </c>
      <c r="T58" s="39">
        <f t="shared" ca="1" si="23"/>
        <v>91942.186345452414</v>
      </c>
      <c r="U58" s="39">
        <f t="shared" ca="1" si="24"/>
        <v>211789.19384568735</v>
      </c>
      <c r="V58" s="39">
        <f t="shared" ca="1" si="25"/>
        <v>6721901.3012825763</v>
      </c>
    </row>
    <row r="59" spans="5:22" x14ac:dyDescent="0.35">
      <c r="E59" s="4">
        <v>41</v>
      </c>
      <c r="F59" s="54">
        <f t="shared" ca="1" si="26"/>
        <v>0.39470572058271325</v>
      </c>
      <c r="G59" s="39">
        <f t="shared" ca="1" si="18"/>
        <v>61860.050178923979</v>
      </c>
      <c r="H59" s="39">
        <f t="shared" ca="1" si="11"/>
        <v>13284.491849533331</v>
      </c>
      <c r="I59" s="39">
        <f t="shared" ca="1" si="12"/>
        <v>8935.622794954159</v>
      </c>
      <c r="J59" s="39">
        <f t="shared" ca="1" si="13"/>
        <v>4715.0077157936412</v>
      </c>
      <c r="K59" s="39">
        <f t="shared" ca="1" si="19"/>
        <v>88795.172539205116</v>
      </c>
      <c r="L59" s="54">
        <f t="shared" ca="1" si="20"/>
        <v>0.4779814149265138</v>
      </c>
      <c r="M59" s="186">
        <f t="shared" ca="1" si="21"/>
        <v>4581298.506446681</v>
      </c>
      <c r="N59" s="39">
        <f t="shared" ca="1" si="14"/>
        <v>983837.26642862521</v>
      </c>
      <c r="O59" s="39">
        <f t="shared" ca="1" si="15"/>
        <v>661764.01807449153</v>
      </c>
      <c r="P59" s="39">
        <f t="shared" ca="1" si="16"/>
        <v>349189.14135652449</v>
      </c>
      <c r="Q59" s="39">
        <f t="shared" ca="1" si="22"/>
        <v>6576088.9323063213</v>
      </c>
      <c r="S59" s="39">
        <f t="shared" ca="1" si="17"/>
        <v>6890.2254161701421</v>
      </c>
      <c r="T59" s="39">
        <f t="shared" ca="1" si="23"/>
        <v>90970.390239581611</v>
      </c>
      <c r="U59" s="39">
        <f t="shared" ca="1" si="24"/>
        <v>510283.7666131733</v>
      </c>
      <c r="V59" s="39">
        <f t="shared" ca="1" si="25"/>
        <v>6737183.5575629706</v>
      </c>
    </row>
    <row r="60" spans="5:22" x14ac:dyDescent="0.35">
      <c r="E60" s="4">
        <v>42</v>
      </c>
      <c r="F60" s="54">
        <f t="shared" ca="1" si="26"/>
        <v>0.3465460796745119</v>
      </c>
      <c r="G60" s="39">
        <f t="shared" ca="1" si="18"/>
        <v>64571.368385715512</v>
      </c>
      <c r="H60" s="39">
        <f t="shared" ca="1" si="11"/>
        <v>13106.78871280961</v>
      </c>
      <c r="I60" s="39">
        <f t="shared" ca="1" si="12"/>
        <v>8809.2418423395957</v>
      </c>
      <c r="J60" s="39">
        <f t="shared" ca="1" si="13"/>
        <v>4726.6603772509525</v>
      </c>
      <c r="K60" s="39">
        <f t="shared" ca="1" si="19"/>
        <v>91214.059318115673</v>
      </c>
      <c r="L60" s="54">
        <f t="shared" ca="1" si="20"/>
        <v>3.7254516609605326E-2</v>
      </c>
      <c r="M60" s="186">
        <f t="shared" ca="1" si="21"/>
        <v>4699403.7898943452</v>
      </c>
      <c r="N60" s="39">
        <f t="shared" ca="1" si="14"/>
        <v>953891.70293544163</v>
      </c>
      <c r="O60" s="39">
        <f t="shared" ca="1" si="15"/>
        <v>641122.92390484095</v>
      </c>
      <c r="P60" s="39">
        <f t="shared" ca="1" si="16"/>
        <v>343998.99283085985</v>
      </c>
      <c r="Q60" s="39">
        <f t="shared" ca="1" si="22"/>
        <v>6638417.4095654869</v>
      </c>
      <c r="S60" s="39">
        <f t="shared" ca="1" si="17"/>
        <v>4366.6138262127934</v>
      </c>
      <c r="T60" s="39">
        <f t="shared" ca="1" si="23"/>
        <v>90854.012767077511</v>
      </c>
      <c r="U60" s="39">
        <f t="shared" ca="1" si="24"/>
        <v>317795.36467820918</v>
      </c>
      <c r="V60" s="39">
        <f t="shared" ca="1" si="25"/>
        <v>6612213.7814128362</v>
      </c>
    </row>
    <row r="61" spans="5:22" x14ac:dyDescent="0.35">
      <c r="E61" s="4">
        <v>43</v>
      </c>
      <c r="F61" s="54">
        <f t="shared" ca="1" si="26"/>
        <v>0.50487745226550673</v>
      </c>
      <c r="G61" s="39">
        <f t="shared" ca="1" si="18"/>
        <v>63670.644559194981</v>
      </c>
      <c r="H61" s="39">
        <f t="shared" ca="1" si="11"/>
        <v>13830.026418765474</v>
      </c>
      <c r="I61" s="39">
        <f t="shared" ca="1" si="12"/>
        <v>9165.1568095172825</v>
      </c>
      <c r="J61" s="39">
        <f t="shared" ca="1" si="13"/>
        <v>4506.9384808864743</v>
      </c>
      <c r="K61" s="39">
        <f t="shared" ca="1" si="19"/>
        <v>91172.766268364212</v>
      </c>
      <c r="L61" s="54">
        <f t="shared" ca="1" si="20"/>
        <v>0.40501982319557006</v>
      </c>
      <c r="M61" s="186">
        <f t="shared" ca="1" si="21"/>
        <v>4706653.8873542389</v>
      </c>
      <c r="N61" s="39">
        <f t="shared" ca="1" si="14"/>
        <v>1022341.5838923517</v>
      </c>
      <c r="O61" s="39">
        <f t="shared" ca="1" si="15"/>
        <v>677505.64211142482</v>
      </c>
      <c r="P61" s="39">
        <f t="shared" ca="1" si="16"/>
        <v>333161.37551284331</v>
      </c>
      <c r="Q61" s="39">
        <f t="shared" ca="1" si="22"/>
        <v>6739662.4888708582</v>
      </c>
      <c r="S61" s="39">
        <f t="shared" ca="1" si="17"/>
        <v>4559.3242772866397</v>
      </c>
      <c r="T61" s="39">
        <f t="shared" ca="1" si="23"/>
        <v>91225.152064764377</v>
      </c>
      <c r="U61" s="39">
        <f t="shared" ca="1" si="24"/>
        <v>337033.83218382543</v>
      </c>
      <c r="V61" s="39">
        <f t="shared" ca="1" si="25"/>
        <v>6743534.945541841</v>
      </c>
    </row>
    <row r="62" spans="5:22" x14ac:dyDescent="0.35">
      <c r="E62" s="4">
        <v>44</v>
      </c>
      <c r="F62" s="54">
        <f t="shared" ca="1" si="26"/>
        <v>0.17375237433929847</v>
      </c>
      <c r="G62" s="39">
        <f t="shared" ca="1" si="18"/>
        <v>62537.523080771098</v>
      </c>
      <c r="H62" s="39">
        <f t="shared" ca="1" si="11"/>
        <v>13584.769884242787</v>
      </c>
      <c r="I62" s="39">
        <f t="shared" ca="1" si="12"/>
        <v>8927.9827973632055</v>
      </c>
      <c r="J62" s="39">
        <f t="shared" ca="1" si="13"/>
        <v>4604.8823536966975</v>
      </c>
      <c r="K62" s="39">
        <f t="shared" ca="1" si="19"/>
        <v>89655.158116073784</v>
      </c>
      <c r="L62" s="54">
        <f t="shared" ca="1" si="20"/>
        <v>0.73852606024446399</v>
      </c>
      <c r="M62" s="186">
        <f t="shared" ca="1" si="21"/>
        <v>4663633.0150095467</v>
      </c>
      <c r="N62" s="39">
        <f t="shared" ca="1" si="14"/>
        <v>1013061.8900853486</v>
      </c>
      <c r="O62" s="39">
        <f t="shared" ca="1" si="15"/>
        <v>665789.64564112609</v>
      </c>
      <c r="P62" s="39">
        <f t="shared" ca="1" si="16"/>
        <v>343401.5342628436</v>
      </c>
      <c r="Q62" s="39">
        <f t="shared" ca="1" si="22"/>
        <v>6685886.0849988647</v>
      </c>
      <c r="S62" s="39">
        <f t="shared" ca="1" si="17"/>
        <v>5306.823195285162</v>
      </c>
      <c r="T62" s="39">
        <f t="shared" ca="1" si="23"/>
        <v>90357.098957662252</v>
      </c>
      <c r="U62" s="39">
        <f t="shared" ca="1" si="24"/>
        <v>395747.61901563272</v>
      </c>
      <c r="V62" s="39">
        <f t="shared" ca="1" si="25"/>
        <v>6738232.1697516544</v>
      </c>
    </row>
    <row r="63" spans="5:22" x14ac:dyDescent="0.35">
      <c r="E63" s="4">
        <v>45</v>
      </c>
      <c r="F63" s="54">
        <f t="shared" ca="1" si="26"/>
        <v>0.16884749803716925</v>
      </c>
      <c r="G63" s="39">
        <f t="shared" ca="1" si="18"/>
        <v>62646.052499276098</v>
      </c>
      <c r="H63" s="39">
        <f t="shared" ca="1" si="11"/>
        <v>13389.646977246759</v>
      </c>
      <c r="I63" s="39">
        <f t="shared" ca="1" si="12"/>
        <v>8792.2684052578115</v>
      </c>
      <c r="J63" s="39">
        <f t="shared" ca="1" si="13"/>
        <v>4635.1908719638132</v>
      </c>
      <c r="K63" s="39">
        <f t="shared" ca="1" si="19"/>
        <v>89463.158753744487</v>
      </c>
      <c r="L63" s="54">
        <f t="shared" ca="1" si="20"/>
        <v>0.38904345788772543</v>
      </c>
      <c r="M63" s="186">
        <f t="shared" ca="1" si="21"/>
        <v>4628990.5272697015</v>
      </c>
      <c r="N63" s="39">
        <f t="shared" ca="1" si="14"/>
        <v>989376.7691408305</v>
      </c>
      <c r="O63" s="39">
        <f t="shared" ca="1" si="15"/>
        <v>649671.05727246567</v>
      </c>
      <c r="P63" s="39">
        <f t="shared" ca="1" si="16"/>
        <v>342499.70720270707</v>
      </c>
      <c r="Q63" s="39">
        <f t="shared" ca="1" si="22"/>
        <v>6610538.0608857051</v>
      </c>
      <c r="S63" s="39">
        <f t="shared" ca="1" si="17"/>
        <v>5511.5365249953193</v>
      </c>
      <c r="T63" s="39">
        <f t="shared" ca="1" si="23"/>
        <v>90339.504406775988</v>
      </c>
      <c r="U63" s="39">
        <f t="shared" ca="1" si="24"/>
        <v>407253.91859605379</v>
      </c>
      <c r="V63" s="39">
        <f t="shared" ca="1" si="25"/>
        <v>6675292.2722790511</v>
      </c>
    </row>
    <row r="64" spans="5:22" x14ac:dyDescent="0.35">
      <c r="E64" s="4">
        <v>46</v>
      </c>
      <c r="F64" s="54">
        <f t="shared" ca="1" si="26"/>
        <v>0.31782412706319296</v>
      </c>
      <c r="G64" s="39">
        <f t="shared" ca="1" si="18"/>
        <v>64639.396504311102</v>
      </c>
      <c r="H64" s="39">
        <f t="shared" ca="1" si="11"/>
        <v>13292.930263581666</v>
      </c>
      <c r="I64" s="39">
        <f t="shared" ca="1" si="12"/>
        <v>8978.2793746131156</v>
      </c>
      <c r="J64" s="39">
        <f t="shared" ca="1" si="13"/>
        <v>4615.5626411739777</v>
      </c>
      <c r="K64" s="39">
        <f t="shared" ca="1" si="19"/>
        <v>91526.168783679866</v>
      </c>
      <c r="L64" s="54">
        <f t="shared" ca="1" si="20"/>
        <v>0.75503902099503994</v>
      </c>
      <c r="M64" s="186">
        <f t="shared" ca="1" si="21"/>
        <v>4822849.4956347998</v>
      </c>
      <c r="N64" s="39">
        <f t="shared" ca="1" si="14"/>
        <v>991806.9394869369</v>
      </c>
      <c r="O64" s="39">
        <f t="shared" ca="1" si="15"/>
        <v>669883.88653401576</v>
      </c>
      <c r="P64" s="39">
        <f t="shared" ca="1" si="16"/>
        <v>344374.56349970883</v>
      </c>
      <c r="Q64" s="39">
        <f t="shared" ca="1" si="22"/>
        <v>6828914.8851554608</v>
      </c>
      <c r="S64" s="39">
        <f t="shared" ca="1" si="17"/>
        <v>3871.2292407218374</v>
      </c>
      <c r="T64" s="39">
        <f t="shared" ca="1" si="23"/>
        <v>90781.835383227721</v>
      </c>
      <c r="U64" s="39">
        <f t="shared" ca="1" si="24"/>
        <v>288838.64950466843</v>
      </c>
      <c r="V64" s="39">
        <f t="shared" ca="1" si="25"/>
        <v>6773378.9711604202</v>
      </c>
    </row>
    <row r="65" spans="5:22" x14ac:dyDescent="0.35">
      <c r="E65" s="4">
        <v>47</v>
      </c>
      <c r="F65" s="54">
        <f t="shared" ca="1" si="26"/>
        <v>0.8025969753206732</v>
      </c>
      <c r="G65" s="39">
        <f t="shared" ca="1" si="18"/>
        <v>64988.840228522517</v>
      </c>
      <c r="H65" s="39">
        <f t="shared" ca="1" si="11"/>
        <v>13864.147960018379</v>
      </c>
      <c r="I65" s="39">
        <f t="shared" ca="1" si="12"/>
        <v>8928.5928736399401</v>
      </c>
      <c r="J65" s="39">
        <f t="shared" ca="1" si="13"/>
        <v>4573.0893595290117</v>
      </c>
      <c r="K65" s="39">
        <f t="shared" ca="1" si="19"/>
        <v>92354.670421709845</v>
      </c>
      <c r="L65" s="54">
        <f t="shared" ca="1" si="20"/>
        <v>0.75310173580166917</v>
      </c>
      <c r="M65" s="186">
        <f t="shared" ca="1" si="21"/>
        <v>4848625.8893087571</v>
      </c>
      <c r="N65" s="39">
        <f t="shared" ca="1" si="14"/>
        <v>1034363.2306066244</v>
      </c>
      <c r="O65" s="39">
        <f t="shared" ca="1" si="15"/>
        <v>666136.00750530721</v>
      </c>
      <c r="P65" s="39">
        <f t="shared" ca="1" si="16"/>
        <v>341184.72317349218</v>
      </c>
      <c r="Q65" s="39">
        <f t="shared" ca="1" si="22"/>
        <v>6890309.8505941806</v>
      </c>
      <c r="S65" s="39">
        <f t="shared" ca="1" si="17"/>
        <v>4208.5898228335845</v>
      </c>
      <c r="T65" s="39">
        <f t="shared" ca="1" si="23"/>
        <v>91990.17088501442</v>
      </c>
      <c r="U65" s="39">
        <f t="shared" ca="1" si="24"/>
        <v>313990.48668538133</v>
      </c>
      <c r="V65" s="39">
        <f t="shared" ca="1" si="25"/>
        <v>6863115.6141060693</v>
      </c>
    </row>
    <row r="66" spans="5:22" x14ac:dyDescent="0.35">
      <c r="E66" s="4">
        <v>48</v>
      </c>
      <c r="F66" s="54">
        <f t="shared" ca="1" si="26"/>
        <v>0.59119883155688191</v>
      </c>
      <c r="G66" s="39">
        <f t="shared" ca="1" si="18"/>
        <v>64395.858622796906</v>
      </c>
      <c r="H66" s="39">
        <f t="shared" ca="1" si="11"/>
        <v>12986.638580080353</v>
      </c>
      <c r="I66" s="39">
        <f t="shared" ca="1" si="12"/>
        <v>9028.9370545229503</v>
      </c>
      <c r="J66" s="39">
        <f t="shared" ca="1" si="13"/>
        <v>4584.6785577530636</v>
      </c>
      <c r="K66" s="39">
        <f t="shared" ca="1" si="19"/>
        <v>90996.112815153276</v>
      </c>
      <c r="L66" s="54">
        <f t="shared" ca="1" si="20"/>
        <v>0.96708831652292337</v>
      </c>
      <c r="M66" s="186">
        <f t="shared" ca="1" si="21"/>
        <v>4859515.1013950352</v>
      </c>
      <c r="N66" s="39">
        <f t="shared" ca="1" si="14"/>
        <v>980012.80899015139</v>
      </c>
      <c r="O66" s="39">
        <f t="shared" ca="1" si="15"/>
        <v>681352.13823310635</v>
      </c>
      <c r="P66" s="39">
        <f t="shared" ca="1" si="16"/>
        <v>345974.340010677</v>
      </c>
      <c r="Q66" s="39">
        <f t="shared" ca="1" si="22"/>
        <v>6866854.3886289708</v>
      </c>
      <c r="S66" s="39">
        <f t="shared" ca="1" si="17"/>
        <v>5012.9324995916231</v>
      </c>
      <c r="T66" s="39">
        <f t="shared" ca="1" si="23"/>
        <v>91424.366756991833</v>
      </c>
      <c r="U66" s="39">
        <f t="shared" ca="1" si="24"/>
        <v>378291.73653436737</v>
      </c>
      <c r="V66" s="39">
        <f t="shared" ca="1" si="25"/>
        <v>6899171.7851526607</v>
      </c>
    </row>
    <row r="67" spans="5:22" x14ac:dyDescent="0.35">
      <c r="E67" s="4">
        <v>49</v>
      </c>
      <c r="F67" s="54">
        <f t="shared" ca="1" si="26"/>
        <v>0.53789944972378512</v>
      </c>
      <c r="G67" s="39">
        <f t="shared" ca="1" si="18"/>
        <v>66322.658823621285</v>
      </c>
      <c r="H67" s="39">
        <f t="shared" ca="1" si="11"/>
        <v>14332.448323205235</v>
      </c>
      <c r="I67" s="39">
        <f t="shared" ca="1" si="12"/>
        <v>8920.0739947958155</v>
      </c>
      <c r="J67" s="39">
        <f t="shared" ca="1" si="13"/>
        <v>4533.3064729973103</v>
      </c>
      <c r="K67" s="39">
        <f t="shared" ca="1" si="19"/>
        <v>94108.487614619648</v>
      </c>
      <c r="L67" s="54">
        <f t="shared" ca="1" si="20"/>
        <v>0.69478094915933031</v>
      </c>
      <c r="M67" s="186">
        <f t="shared" ca="1" si="21"/>
        <v>4939545.8963280059</v>
      </c>
      <c r="N67" s="39">
        <f t="shared" ca="1" si="14"/>
        <v>1067444.935938051</v>
      </c>
      <c r="O67" s="39">
        <f t="shared" ca="1" si="15"/>
        <v>664344.82087203593</v>
      </c>
      <c r="P67" s="39">
        <f t="shared" ca="1" si="16"/>
        <v>337629.33788649336</v>
      </c>
      <c r="Q67" s="39">
        <f t="shared" ca="1" si="22"/>
        <v>7008964.9910245864</v>
      </c>
      <c r="S67" s="39">
        <f t="shared" ca="1" si="17"/>
        <v>1725.6027590230515</v>
      </c>
      <c r="T67" s="39">
        <f t="shared" ca="1" si="23"/>
        <v>91300.783900645387</v>
      </c>
      <c r="U67" s="39">
        <f t="shared" ca="1" si="24"/>
        <v>128518.58140507518</v>
      </c>
      <c r="V67" s="39">
        <f t="shared" ca="1" si="25"/>
        <v>6799854.234543168</v>
      </c>
    </row>
    <row r="68" spans="5:22" x14ac:dyDescent="0.35">
      <c r="E68" s="4">
        <v>50</v>
      </c>
      <c r="F68" s="54">
        <f t="shared" ca="1" si="26"/>
        <v>0.56237617759109504</v>
      </c>
      <c r="G68" s="39">
        <f t="shared" ca="1" si="18"/>
        <v>63353.710422036536</v>
      </c>
      <c r="H68" s="39">
        <f t="shared" ca="1" si="11"/>
        <v>14072.552057955421</v>
      </c>
      <c r="I68" s="39">
        <f t="shared" ca="1" si="12"/>
        <v>9308.6549305393801</v>
      </c>
      <c r="J68" s="39">
        <f t="shared" ca="1" si="13"/>
        <v>4502.8948124607859</v>
      </c>
      <c r="K68" s="39">
        <f t="shared" ca="1" si="19"/>
        <v>91237.812222992128</v>
      </c>
      <c r="L68" s="54">
        <f t="shared" ca="1" si="20"/>
        <v>0.95157349134975266</v>
      </c>
      <c r="M68" s="186">
        <f t="shared" ca="1" si="21"/>
        <v>4772453.1473016767</v>
      </c>
      <c r="N68" s="39">
        <f t="shared" ca="1" si="14"/>
        <v>1060089.376173228</v>
      </c>
      <c r="O68" s="39">
        <f t="shared" ca="1" si="15"/>
        <v>701223.64143245819</v>
      </c>
      <c r="P68" s="39">
        <f t="shared" ca="1" si="16"/>
        <v>339204.35561769374</v>
      </c>
      <c r="Q68" s="39">
        <f t="shared" ca="1" si="22"/>
        <v>6872970.5205250569</v>
      </c>
      <c r="S68" s="39">
        <f t="shared" ca="1" si="17"/>
        <v>4622.2853326216627</v>
      </c>
      <c r="T68" s="39">
        <f t="shared" ca="1" si="23"/>
        <v>91357.202743153</v>
      </c>
      <c r="U68" s="39">
        <f t="shared" ca="1" si="24"/>
        <v>348198.07768865192</v>
      </c>
      <c r="V68" s="39">
        <f t="shared" ca="1" si="25"/>
        <v>6881964.2425960153</v>
      </c>
    </row>
    <row r="69" spans="5:22" x14ac:dyDescent="0.35">
      <c r="E69" s="4">
        <v>51</v>
      </c>
      <c r="F69" s="54">
        <f t="shared" ca="1" si="26"/>
        <v>0.40619788191963413</v>
      </c>
      <c r="G69" s="39">
        <f t="shared" ca="1" si="18"/>
        <v>65056.632176910236</v>
      </c>
      <c r="H69" s="39">
        <f t="shared" ca="1" si="11"/>
        <v>13305.135564467268</v>
      </c>
      <c r="I69" s="39">
        <f t="shared" ca="1" si="12"/>
        <v>9201.1929231324557</v>
      </c>
      <c r="J69" s="39">
        <f t="shared" ca="1" si="13"/>
        <v>4589.0205150279635</v>
      </c>
      <c r="K69" s="39">
        <f t="shared" ca="1" si="19"/>
        <v>92151.981179537936</v>
      </c>
      <c r="L69" s="54">
        <f t="shared" ca="1" si="20"/>
        <v>9.0797623499280333E-2</v>
      </c>
      <c r="M69" s="186">
        <f t="shared" ca="1" si="21"/>
        <v>4756298.7197174197</v>
      </c>
      <c r="N69" s="39">
        <f t="shared" ca="1" si="14"/>
        <v>972740.16704176564</v>
      </c>
      <c r="O69" s="39">
        <f t="shared" ca="1" si="15"/>
        <v>672700.39434504218</v>
      </c>
      <c r="P69" s="39">
        <f t="shared" ca="1" si="16"/>
        <v>335503.87823689374</v>
      </c>
      <c r="Q69" s="39">
        <f t="shared" ca="1" si="22"/>
        <v>6737243.1593411211</v>
      </c>
      <c r="S69" s="39">
        <f t="shared" ca="1" si="17"/>
        <v>3434.5552390359626</v>
      </c>
      <c r="T69" s="39">
        <f t="shared" ca="1" si="23"/>
        <v>90997.515903545936</v>
      </c>
      <c r="U69" s="39">
        <f t="shared" ca="1" si="24"/>
        <v>251100.77388886665</v>
      </c>
      <c r="V69" s="39">
        <f t="shared" ca="1" si="25"/>
        <v>6652840.0549930939</v>
      </c>
    </row>
    <row r="70" spans="5:22" x14ac:dyDescent="0.35">
      <c r="E70" s="4">
        <v>52</v>
      </c>
      <c r="F70" s="54">
        <f t="shared" ca="1" si="26"/>
        <v>0.29213990607582652</v>
      </c>
      <c r="G70" s="39">
        <f t="shared" ca="1" si="18"/>
        <v>65393.587859769665</v>
      </c>
      <c r="H70" s="39">
        <f t="shared" ca="1" si="11"/>
        <v>14046.660659301515</v>
      </c>
      <c r="I70" s="39">
        <f t="shared" ca="1" si="12"/>
        <v>8748.9887033946106</v>
      </c>
      <c r="J70" s="39">
        <f t="shared" ca="1" si="13"/>
        <v>4557.3619432696105</v>
      </c>
      <c r="K70" s="39">
        <f t="shared" ca="1" si="19"/>
        <v>92746.599165735402</v>
      </c>
      <c r="L70" s="54">
        <f t="shared" ca="1" si="20"/>
        <v>0.60990695886204549</v>
      </c>
      <c r="M70" s="186">
        <f t="shared" ca="1" si="21"/>
        <v>4859187.9745096834</v>
      </c>
      <c r="N70" s="39">
        <f t="shared" ca="1" si="14"/>
        <v>1043762.344162295</v>
      </c>
      <c r="O70" s="39">
        <f t="shared" ca="1" si="15"/>
        <v>650109.31634185917</v>
      </c>
      <c r="P70" s="39">
        <f t="shared" ca="1" si="16"/>
        <v>338642.9629417457</v>
      </c>
      <c r="Q70" s="39">
        <f t="shared" ca="1" si="22"/>
        <v>6891702.5979555827</v>
      </c>
      <c r="S70" s="39">
        <f t="shared" ca="1" si="17"/>
        <v>2525.6908581628359</v>
      </c>
      <c r="T70" s="39">
        <f t="shared" ca="1" si="23"/>
        <v>90714.928080628626</v>
      </c>
      <c r="U70" s="39">
        <f t="shared" ca="1" si="24"/>
        <v>187675.99464999168</v>
      </c>
      <c r="V70" s="39">
        <f t="shared" ca="1" si="25"/>
        <v>6740735.6296638288</v>
      </c>
    </row>
    <row r="71" spans="5:22" x14ac:dyDescent="0.35">
      <c r="E71" s="4">
        <v>53</v>
      </c>
      <c r="F71" s="54">
        <f t="shared" ca="1" si="26"/>
        <v>0.20866834274469781</v>
      </c>
      <c r="G71" s="39">
        <f t="shared" ca="1" si="18"/>
        <v>64783.386561589265</v>
      </c>
      <c r="H71" s="39">
        <f t="shared" ca="1" si="11"/>
        <v>13530.665014327715</v>
      </c>
      <c r="I71" s="39">
        <f t="shared" ca="1" si="12"/>
        <v>8835.8686212076864</v>
      </c>
      <c r="J71" s="39">
        <f t="shared" ca="1" si="13"/>
        <v>4430.1907710730047</v>
      </c>
      <c r="K71" s="39">
        <f t="shared" ca="1" si="19"/>
        <v>91580.110968197667</v>
      </c>
      <c r="L71" s="54">
        <f t="shared" ca="1" si="20"/>
        <v>0.41368698647744218</v>
      </c>
      <c r="M71" s="186">
        <f t="shared" ca="1" si="21"/>
        <v>4789980.5683274902</v>
      </c>
      <c r="N71" s="39">
        <f t="shared" ca="1" si="14"/>
        <v>1000435.8514595751</v>
      </c>
      <c r="O71" s="39">
        <f t="shared" ca="1" si="15"/>
        <v>653310.07294042187</v>
      </c>
      <c r="P71" s="39">
        <f t="shared" ca="1" si="16"/>
        <v>327561.25966414576</v>
      </c>
      <c r="Q71" s="39">
        <f t="shared" ca="1" si="22"/>
        <v>6771287.7523916326</v>
      </c>
      <c r="S71" s="39">
        <f t="shared" ca="1" si="17"/>
        <v>3324.2882234544231</v>
      </c>
      <c r="T71" s="39">
        <f t="shared" ca="1" si="23"/>
        <v>90474.208420579089</v>
      </c>
      <c r="U71" s="39">
        <f t="shared" ca="1" si="24"/>
        <v>245792.58416397258</v>
      </c>
      <c r="V71" s="39">
        <f t="shared" ca="1" si="25"/>
        <v>6689519.0768914595</v>
      </c>
    </row>
    <row r="72" spans="5:22" x14ac:dyDescent="0.35">
      <c r="E72" s="4">
        <v>54</v>
      </c>
      <c r="F72" s="54">
        <f t="shared" ca="1" si="26"/>
        <v>0.63629340176449878</v>
      </c>
      <c r="G72" s="39">
        <f t="shared" ca="1" si="18"/>
        <v>66311.55195242168</v>
      </c>
      <c r="H72" s="39">
        <f t="shared" ca="1" si="11"/>
        <v>14083.023449599106</v>
      </c>
      <c r="I72" s="39">
        <f t="shared" ca="1" si="12"/>
        <v>9564.9798940902238</v>
      </c>
      <c r="J72" s="39">
        <f t="shared" ca="1" si="13"/>
        <v>4485.140488325902</v>
      </c>
      <c r="K72" s="39">
        <f t="shared" ca="1" si="19"/>
        <v>94444.695784436917</v>
      </c>
      <c r="L72" s="54">
        <f t="shared" ca="1" si="20"/>
        <v>0.12435269564771312</v>
      </c>
      <c r="M72" s="186">
        <f t="shared" ca="1" si="21"/>
        <v>4857006.6524779946</v>
      </c>
      <c r="N72" s="39">
        <f t="shared" ca="1" si="14"/>
        <v>1031514.6692809148</v>
      </c>
      <c r="O72" s="39">
        <f t="shared" ca="1" si="15"/>
        <v>700589.40876164904</v>
      </c>
      <c r="P72" s="39">
        <f t="shared" ca="1" si="16"/>
        <v>328515.26691348606</v>
      </c>
      <c r="Q72" s="39">
        <f t="shared" ca="1" si="22"/>
        <v>6917625.9974340443</v>
      </c>
      <c r="S72" s="39">
        <f t="shared" ca="1" si="17"/>
        <v>1572.3880764261539</v>
      </c>
      <c r="T72" s="39">
        <f t="shared" ca="1" si="23"/>
        <v>91531.943372537164</v>
      </c>
      <c r="U72" s="39">
        <f t="shared" ca="1" si="24"/>
        <v>115169.96846881974</v>
      </c>
      <c r="V72" s="39">
        <f t="shared" ca="1" si="25"/>
        <v>6704280.6989893783</v>
      </c>
    </row>
    <row r="73" spans="5:22" x14ac:dyDescent="0.35">
      <c r="E73" s="4">
        <v>55</v>
      </c>
      <c r="F73" s="54">
        <f t="shared" ca="1" si="26"/>
        <v>0.22353649544950971</v>
      </c>
      <c r="G73" s="39">
        <f t="shared" ca="1" si="18"/>
        <v>63425.27317145597</v>
      </c>
      <c r="H73" s="39">
        <f t="shared" ca="1" si="11"/>
        <v>13741.859136864605</v>
      </c>
      <c r="I73" s="39">
        <f t="shared" ca="1" si="12"/>
        <v>8763.8623808967168</v>
      </c>
      <c r="J73" s="39">
        <f t="shared" ca="1" si="13"/>
        <v>4492.3074815648661</v>
      </c>
      <c r="K73" s="39">
        <f t="shared" ca="1" si="19"/>
        <v>90423.302170782175</v>
      </c>
      <c r="L73" s="54">
        <f t="shared" ca="1" si="20"/>
        <v>0.54382018260397735</v>
      </c>
      <c r="M73" s="186">
        <f t="shared" ca="1" si="21"/>
        <v>4704985.4836739153</v>
      </c>
      <c r="N73" s="39">
        <f t="shared" ca="1" si="14"/>
        <v>1019392.4996248544</v>
      </c>
      <c r="O73" s="39">
        <f t="shared" ca="1" si="15"/>
        <v>650116.95214254002</v>
      </c>
      <c r="P73" s="39">
        <f t="shared" ca="1" si="16"/>
        <v>333246.36114416632</v>
      </c>
      <c r="Q73" s="39">
        <f t="shared" ca="1" si="22"/>
        <v>6707741.296585476</v>
      </c>
      <c r="S73" s="39">
        <f t="shared" ca="1" si="17"/>
        <v>4589.5017720210271</v>
      </c>
      <c r="T73" s="39">
        <f t="shared" ca="1" si="23"/>
        <v>90520.496461238334</v>
      </c>
      <c r="U73" s="39">
        <f t="shared" ca="1" si="24"/>
        <v>340456.38489063125</v>
      </c>
      <c r="V73" s="39">
        <f t="shared" ca="1" si="25"/>
        <v>6714951.3203319404</v>
      </c>
    </row>
    <row r="74" spans="5:22" x14ac:dyDescent="0.35">
      <c r="E74" s="4">
        <v>56</v>
      </c>
      <c r="F74" s="54">
        <f t="shared" ca="1" si="26"/>
        <v>0.20857269148971502</v>
      </c>
      <c r="G74" s="39">
        <f t="shared" ca="1" si="18"/>
        <v>63218.224530019601</v>
      </c>
      <c r="H74" s="39">
        <f t="shared" ca="1" si="11"/>
        <v>13020.51808020834</v>
      </c>
      <c r="I74" s="39">
        <f t="shared" ca="1" si="12"/>
        <v>8721.2247487343939</v>
      </c>
      <c r="J74" s="39">
        <f t="shared" ca="1" si="13"/>
        <v>4349.7264221450732</v>
      </c>
      <c r="K74" s="39">
        <f t="shared" ca="1" si="19"/>
        <v>89309.693781107417</v>
      </c>
      <c r="L74" s="54">
        <f t="shared" ca="1" si="20"/>
        <v>0.62683555373800925</v>
      </c>
      <c r="M74" s="186">
        <f t="shared" ca="1" si="21"/>
        <v>4699623.9395303875</v>
      </c>
      <c r="N74" s="39">
        <f t="shared" ca="1" si="14"/>
        <v>967941.42717149761</v>
      </c>
      <c r="O74" s="39">
        <f t="shared" ca="1" si="15"/>
        <v>648333.24434339872</v>
      </c>
      <c r="P74" s="39">
        <f t="shared" ca="1" si="16"/>
        <v>323357.36373320303</v>
      </c>
      <c r="Q74" s="39">
        <f t="shared" ca="1" si="22"/>
        <v>6639255.9747784873</v>
      </c>
      <c r="S74" s="39">
        <f t="shared" ca="1" si="17"/>
        <v>5513.9371544987298</v>
      </c>
      <c r="T74" s="39">
        <f t="shared" ca="1" si="23"/>
        <v>90473.904513461079</v>
      </c>
      <c r="U74" s="39">
        <f t="shared" ca="1" si="24"/>
        <v>409904.44203384937</v>
      </c>
      <c r="V74" s="39">
        <f t="shared" ca="1" si="25"/>
        <v>6725803.0530791339</v>
      </c>
    </row>
    <row r="75" spans="5:22" x14ac:dyDescent="0.35">
      <c r="E75" s="4">
        <v>57</v>
      </c>
      <c r="F75" s="54">
        <f t="shared" ca="1" si="26"/>
        <v>9.1709806000813465E-2</v>
      </c>
      <c r="G75" s="39">
        <f t="shared" ca="1" si="18"/>
        <v>62303.463943894152</v>
      </c>
      <c r="H75" s="39">
        <f t="shared" ca="1" si="11"/>
        <v>13386.362143604858</v>
      </c>
      <c r="I75" s="39">
        <f t="shared" ca="1" si="12"/>
        <v>9030.0983055372617</v>
      </c>
      <c r="J75" s="39">
        <f t="shared" ca="1" si="13"/>
        <v>4575.8236862243239</v>
      </c>
      <c r="K75" s="39">
        <f t="shared" ca="1" si="19"/>
        <v>89295.748079260593</v>
      </c>
      <c r="L75" s="54">
        <f t="shared" ca="1" si="20"/>
        <v>0.3645773527693742</v>
      </c>
      <c r="M75" s="186">
        <f t="shared" ca="1" si="21"/>
        <v>4600701.3922758838</v>
      </c>
      <c r="N75" s="39">
        <f t="shared" ca="1" si="14"/>
        <v>988494.87738037156</v>
      </c>
      <c r="O75" s="39">
        <f t="shared" ca="1" si="15"/>
        <v>666813.41962118691</v>
      </c>
      <c r="P75" s="39">
        <f t="shared" ca="1" si="16"/>
        <v>337894.50973350491</v>
      </c>
      <c r="Q75" s="39">
        <f t="shared" ca="1" si="22"/>
        <v>6593904.1990109477</v>
      </c>
      <c r="S75" s="39">
        <f t="shared" ca="1" si="17"/>
        <v>5280.6562214160367</v>
      </c>
      <c r="T75" s="39">
        <f t="shared" ca="1" si="23"/>
        <v>90000.580614452309</v>
      </c>
      <c r="U75" s="39">
        <f t="shared" ca="1" si="24"/>
        <v>389941.76073222957</v>
      </c>
      <c r="V75" s="39">
        <f t="shared" ca="1" si="25"/>
        <v>6645951.4500096729</v>
      </c>
    </row>
    <row r="76" spans="5:22" x14ac:dyDescent="0.35">
      <c r="E76" s="4">
        <v>58</v>
      </c>
      <c r="F76" s="54">
        <f t="shared" ca="1" si="26"/>
        <v>0.35517198877239819</v>
      </c>
      <c r="G76" s="39">
        <f t="shared" ca="1" si="18"/>
        <v>62290.22384518625</v>
      </c>
      <c r="H76" s="39">
        <f t="shared" ca="1" si="11"/>
        <v>13918.107889952276</v>
      </c>
      <c r="I76" s="39">
        <f t="shared" ca="1" si="12"/>
        <v>9106.3295591083679</v>
      </c>
      <c r="J76" s="39">
        <f t="shared" ca="1" si="13"/>
        <v>4781.6044874727804</v>
      </c>
      <c r="K76" s="39">
        <f t="shared" ca="1" si="19"/>
        <v>90096.265781719674</v>
      </c>
      <c r="L76" s="54">
        <f t="shared" ca="1" si="20"/>
        <v>9.5243126293538816E-2</v>
      </c>
      <c r="M76" s="186">
        <f t="shared" ca="1" si="21"/>
        <v>4555279.4462220622</v>
      </c>
      <c r="N76" s="39">
        <f t="shared" ca="1" si="14"/>
        <v>1017830.1969017616</v>
      </c>
      <c r="O76" s="39">
        <f t="shared" ca="1" si="15"/>
        <v>665945.20472792385</v>
      </c>
      <c r="P76" s="39">
        <f t="shared" ca="1" si="16"/>
        <v>349678.38124780153</v>
      </c>
      <c r="Q76" s="39">
        <f t="shared" ca="1" si="22"/>
        <v>6588733.2290995494</v>
      </c>
      <c r="S76" s="39">
        <f t="shared" ca="1" si="17"/>
        <v>5560.5752401569316</v>
      </c>
      <c r="T76" s="39">
        <f t="shared" ca="1" si="23"/>
        <v>90875.236534403826</v>
      </c>
      <c r="U76" s="39">
        <f t="shared" ca="1" si="24"/>
        <v>406644.45457143214</v>
      </c>
      <c r="V76" s="39">
        <f t="shared" ca="1" si="25"/>
        <v>6645699.3024231801</v>
      </c>
    </row>
    <row r="77" spans="5:22" x14ac:dyDescent="0.35">
      <c r="E77" s="4">
        <v>59</v>
      </c>
      <c r="F77" s="54">
        <f t="shared" ca="1" si="26"/>
        <v>0.81291830885030125</v>
      </c>
      <c r="G77" s="39">
        <f t="shared" ca="1" si="18"/>
        <v>68099.482681016438</v>
      </c>
      <c r="H77" s="39">
        <f t="shared" ca="1" si="11"/>
        <v>13762.979707234315</v>
      </c>
      <c r="I77" s="39">
        <f t="shared" ca="1" si="12"/>
        <v>9054.9108011130793</v>
      </c>
      <c r="J77" s="39">
        <f t="shared" ca="1" si="13"/>
        <v>4578.4348740249843</v>
      </c>
      <c r="K77" s="39">
        <f t="shared" ca="1" si="19"/>
        <v>95495.808063388817</v>
      </c>
      <c r="L77" s="54">
        <f t="shared" ca="1" si="20"/>
        <v>0.50038974321931085</v>
      </c>
      <c r="M77" s="186">
        <f t="shared" ca="1" si="21"/>
        <v>5046220.9648099421</v>
      </c>
      <c r="N77" s="39">
        <f t="shared" ca="1" si="14"/>
        <v>1019846.7595152514</v>
      </c>
      <c r="O77" s="39">
        <f t="shared" ca="1" si="15"/>
        <v>670975.44533621415</v>
      </c>
      <c r="P77" s="39">
        <f t="shared" ca="1" si="16"/>
        <v>339265.33855685673</v>
      </c>
      <c r="Q77" s="39">
        <f t="shared" ca="1" si="22"/>
        <v>7076308.5082182642</v>
      </c>
      <c r="S77" s="39">
        <f t="shared" ca="1" si="17"/>
        <v>1107.2472385202418</v>
      </c>
      <c r="T77" s="39">
        <f t="shared" ca="1" si="23"/>
        <v>92024.620427884074</v>
      </c>
      <c r="U77" s="39">
        <f t="shared" ca="1" si="24"/>
        <v>82047.821925765063</v>
      </c>
      <c r="V77" s="39">
        <f t="shared" ca="1" si="25"/>
        <v>6819090.9915871723</v>
      </c>
    </row>
    <row r="78" spans="5:22" x14ac:dyDescent="0.35">
      <c r="E78" s="4">
        <v>60</v>
      </c>
      <c r="F78" s="54">
        <f t="shared" ca="1" si="26"/>
        <v>0.97353134012165288</v>
      </c>
      <c r="G78" s="39">
        <f t="shared" ca="1" si="18"/>
        <v>62604.766236572686</v>
      </c>
      <c r="H78" s="39">
        <f t="shared" ca="1" si="11"/>
        <v>13682.424519467582</v>
      </c>
      <c r="I78" s="39">
        <f t="shared" ca="1" si="12"/>
        <v>9245.0841878359734</v>
      </c>
      <c r="J78" s="39">
        <f t="shared" ca="1" si="13"/>
        <v>4570.295750770104</v>
      </c>
      <c r="K78" s="39">
        <f t="shared" ca="1" si="19"/>
        <v>90102.570694646362</v>
      </c>
      <c r="L78" s="54">
        <f t="shared" ca="1" si="20"/>
        <v>0.54268520322965796</v>
      </c>
      <c r="M78" s="186">
        <f t="shared" ca="1" si="21"/>
        <v>4643986.242470555</v>
      </c>
      <c r="N78" s="39">
        <f t="shared" ca="1" si="14"/>
        <v>1014954.5322466141</v>
      </c>
      <c r="O78" s="39">
        <f t="shared" ca="1" si="15"/>
        <v>685795.12966396089</v>
      </c>
      <c r="P78" s="39">
        <f t="shared" ca="1" si="16"/>
        <v>339021.96057077608</v>
      </c>
      <c r="Q78" s="39">
        <f t="shared" ca="1" si="22"/>
        <v>6683757.8649519058</v>
      </c>
      <c r="S78" s="39">
        <f t="shared" ca="1" si="17"/>
        <v>7447.109895685031</v>
      </c>
      <c r="T78" s="39">
        <f t="shared" ca="1" si="23"/>
        <v>92979.384839561288</v>
      </c>
      <c r="U78" s="39">
        <f t="shared" ca="1" si="24"/>
        <v>552422.41095573397</v>
      </c>
      <c r="V78" s="39">
        <f t="shared" ca="1" si="25"/>
        <v>6897158.3153368635</v>
      </c>
    </row>
    <row r="79" spans="5:22" x14ac:dyDescent="0.35">
      <c r="E79" s="4">
        <v>61</v>
      </c>
      <c r="F79" s="54">
        <f t="shared" ca="1" si="26"/>
        <v>0.91822922966753517</v>
      </c>
      <c r="G79" s="39">
        <f t="shared" ca="1" si="18"/>
        <v>65335.556926930891</v>
      </c>
      <c r="H79" s="39">
        <f t="shared" ca="1" si="11"/>
        <v>13820.152879032757</v>
      </c>
      <c r="I79" s="39">
        <f t="shared" ca="1" si="12"/>
        <v>9275.4141224168543</v>
      </c>
      <c r="J79" s="39">
        <f t="shared" ca="1" si="13"/>
        <v>4889.5557956245048</v>
      </c>
      <c r="K79" s="39">
        <f t="shared" ca="1" si="19"/>
        <v>93320.679724005007</v>
      </c>
      <c r="L79" s="54">
        <f t="shared" ca="1" si="20"/>
        <v>0.60029799759930635</v>
      </c>
      <c r="M79" s="186">
        <f t="shared" ca="1" si="21"/>
        <v>4853667.5722316029</v>
      </c>
      <c r="N79" s="39">
        <f t="shared" ca="1" si="14"/>
        <v>1026675.6882054714</v>
      </c>
      <c r="O79" s="39">
        <f t="shared" ca="1" si="15"/>
        <v>689054.76378417283</v>
      </c>
      <c r="P79" s="39">
        <f t="shared" ca="1" si="16"/>
        <v>363236.79668608541</v>
      </c>
      <c r="Q79" s="39">
        <f t="shared" ca="1" si="22"/>
        <v>6932634.820907332</v>
      </c>
      <c r="S79" s="39">
        <f t="shared" ca="1" si="17"/>
        <v>4053.7231651585043</v>
      </c>
      <c r="T79" s="39">
        <f t="shared" ca="1" si="23"/>
        <v>92484.847093539007</v>
      </c>
      <c r="U79" s="39">
        <f t="shared" ca="1" si="24"/>
        <v>301144.20996729587</v>
      </c>
      <c r="V79" s="39">
        <f t="shared" ca="1" si="25"/>
        <v>6870542.2341885427</v>
      </c>
    </row>
    <row r="80" spans="5:22" x14ac:dyDescent="0.35">
      <c r="E80" s="4">
        <v>62</v>
      </c>
      <c r="F80" s="54">
        <f t="shared" ca="1" si="26"/>
        <v>1.5527646734676881E-2</v>
      </c>
      <c r="G80" s="39">
        <f t="shared" ca="1" si="18"/>
        <v>61759.705663864333</v>
      </c>
      <c r="H80" s="39">
        <f t="shared" ca="1" si="11"/>
        <v>13726.362395288677</v>
      </c>
      <c r="I80" s="39">
        <f t="shared" ca="1" si="12"/>
        <v>8911.7078806693407</v>
      </c>
      <c r="J80" s="39">
        <f t="shared" ca="1" si="13"/>
        <v>4580.2916835798451</v>
      </c>
      <c r="K80" s="39">
        <f t="shared" ca="1" si="19"/>
        <v>88978.067623402196</v>
      </c>
      <c r="L80" s="54">
        <f t="shared" ca="1" si="20"/>
        <v>0.31165499010304465</v>
      </c>
      <c r="M80" s="186">
        <f t="shared" ca="1" si="21"/>
        <v>4553916.5579730859</v>
      </c>
      <c r="N80" s="39">
        <f t="shared" ca="1" si="14"/>
        <v>1012127.7023704814</v>
      </c>
      <c r="O80" s="39">
        <f t="shared" ca="1" si="15"/>
        <v>657114.11091365688</v>
      </c>
      <c r="P80" s="39">
        <f t="shared" ca="1" si="16"/>
        <v>337732.60273817775</v>
      </c>
      <c r="Q80" s="39">
        <f t="shared" ca="1" si="22"/>
        <v>6560890.9739954015</v>
      </c>
      <c r="S80" s="39">
        <f t="shared" ca="1" si="17"/>
        <v>4849.3186693620573</v>
      </c>
      <c r="T80" s="39">
        <f t="shared" ca="1" si="23"/>
        <v>89247.094609184409</v>
      </c>
      <c r="U80" s="39">
        <f t="shared" ca="1" si="24"/>
        <v>357569.5891992714</v>
      </c>
      <c r="V80" s="39">
        <f t="shared" ca="1" si="25"/>
        <v>6580727.9604564952</v>
      </c>
    </row>
    <row r="81" spans="5:22" x14ac:dyDescent="0.35">
      <c r="E81" s="4">
        <v>63</v>
      </c>
      <c r="F81" s="54">
        <f t="shared" ca="1" si="26"/>
        <v>0.81354570890595135</v>
      </c>
      <c r="G81" s="39">
        <f t="shared" ca="1" si="18"/>
        <v>64995.756343474903</v>
      </c>
      <c r="H81" s="39">
        <f t="shared" ca="1" si="11"/>
        <v>14134.335289914487</v>
      </c>
      <c r="I81" s="39">
        <f t="shared" ca="1" si="12"/>
        <v>8973.3622751508938</v>
      </c>
      <c r="J81" s="39">
        <f t="shared" ca="1" si="13"/>
        <v>4535.3101388574587</v>
      </c>
      <c r="K81" s="39">
        <f t="shared" ca="1" si="19"/>
        <v>92638.764047397737</v>
      </c>
      <c r="L81" s="54">
        <f t="shared" ca="1" si="20"/>
        <v>0.56935427995536259</v>
      </c>
      <c r="M81" s="186">
        <f t="shared" ca="1" si="21"/>
        <v>4824600.887733412</v>
      </c>
      <c r="N81" s="39">
        <f t="shared" ca="1" si="14"/>
        <v>1049184.2917693679</v>
      </c>
      <c r="O81" s="39">
        <f t="shared" ca="1" si="15"/>
        <v>666087.97303414717</v>
      </c>
      <c r="P81" s="39">
        <f t="shared" ca="1" si="16"/>
        <v>336653.69176482758</v>
      </c>
      <c r="Q81" s="39">
        <f t="shared" ca="1" si="22"/>
        <v>6876526.8443017546</v>
      </c>
      <c r="S81" s="39">
        <f t="shared" ca="1" si="17"/>
        <v>3923.2978367002179</v>
      </c>
      <c r="T81" s="39">
        <f t="shared" ca="1" si="23"/>
        <v>92026.751745240501</v>
      </c>
      <c r="U81" s="39">
        <f t="shared" ca="1" si="24"/>
        <v>291224.33972086105</v>
      </c>
      <c r="V81" s="39">
        <f t="shared" ca="1" si="25"/>
        <v>6831097.4922577878</v>
      </c>
    </row>
    <row r="82" spans="5:22" x14ac:dyDescent="0.35">
      <c r="E82" s="4">
        <v>64</v>
      </c>
      <c r="F82" s="54">
        <f t="shared" ca="1" si="26"/>
        <v>6.1029234795796361E-3</v>
      </c>
      <c r="G82" s="39">
        <f t="shared" ca="1" si="18"/>
        <v>61779.086437107857</v>
      </c>
      <c r="H82" s="39">
        <f t="shared" ca="1" si="11"/>
        <v>13158.100305514879</v>
      </c>
      <c r="I82" s="39">
        <f t="shared" ca="1" si="12"/>
        <v>8814.8216008168347</v>
      </c>
      <c r="J82" s="39">
        <f t="shared" ca="1" si="13"/>
        <v>4498.7078664209885</v>
      </c>
      <c r="K82" s="39">
        <f t="shared" ca="1" si="19"/>
        <v>88250.716209860562</v>
      </c>
      <c r="L82" s="54">
        <f t="shared" ca="1" si="20"/>
        <v>0.92457160066279798</v>
      </c>
      <c r="M82" s="186">
        <f t="shared" ca="1" si="21"/>
        <v>4643591.3714510845</v>
      </c>
      <c r="N82" s="39">
        <f t="shared" ca="1" si="14"/>
        <v>989021.44021793618</v>
      </c>
      <c r="O82" s="39">
        <f t="shared" ca="1" si="15"/>
        <v>662561.26283291017</v>
      </c>
      <c r="P82" s="39">
        <f t="shared" ca="1" si="16"/>
        <v>338142.92563970102</v>
      </c>
      <c r="Q82" s="39">
        <f t="shared" ca="1" si="22"/>
        <v>6633317.0001416318</v>
      </c>
      <c r="S82" s="39">
        <f t="shared" ca="1" si="17"/>
        <v>5176.0442584325574</v>
      </c>
      <c r="T82" s="39">
        <f t="shared" ca="1" si="23"/>
        <v>88928.052601872128</v>
      </c>
      <c r="U82" s="39">
        <f t="shared" ca="1" si="24"/>
        <v>389054.54649567907</v>
      </c>
      <c r="V82" s="39">
        <f t="shared" ca="1" si="25"/>
        <v>6684228.6209976096</v>
      </c>
    </row>
    <row r="83" spans="5:22" x14ac:dyDescent="0.35">
      <c r="E83" s="4">
        <v>65</v>
      </c>
      <c r="F83" s="54">
        <f t="shared" ca="1" si="26"/>
        <v>0.41906988128093614</v>
      </c>
      <c r="G83" s="39">
        <f t="shared" ca="1" si="18"/>
        <v>62801.379185952326</v>
      </c>
      <c r="H83" s="39">
        <f t="shared" ref="H83:H146" ca="1" si="27">NORMINV($F83,$C$6,$C$6*$D$6/2)*NORMINV(RAND(),D$10,D$10*$D$14/2)</f>
        <v>14453.50966364851</v>
      </c>
      <c r="I83" s="39">
        <f t="shared" ref="I83:I146" ca="1" si="28">NORMINV($F83,$C$6,$C$6*$D$6/2)*NORMINV(RAND(),D$11,D$11*$D$14/2)</f>
        <v>9060.8114753811624</v>
      </c>
      <c r="J83" s="39">
        <f t="shared" ref="J83:J146" ca="1" si="29">NORMINV($F83,$C$6,$C$6*$D$6/2)*NORMINV(RAND(),D$12,D$12*$D$14/2)</f>
        <v>4427.2836091883055</v>
      </c>
      <c r="K83" s="39">
        <f t="shared" ca="1" si="19"/>
        <v>90742.983934170305</v>
      </c>
      <c r="L83" s="54">
        <f t="shared" ca="1" si="20"/>
        <v>0.52549477764976493</v>
      </c>
      <c r="M83" s="186">
        <f t="shared" ca="1" si="21"/>
        <v>4656558.1398121044</v>
      </c>
      <c r="N83" s="39">
        <f t="shared" ref="N83:N146" ca="1" si="30">H83*NORMINV($L83,$C$17,$C$17*$C$20/2)</f>
        <v>1071689.968365697</v>
      </c>
      <c r="O83" s="39">
        <f t="shared" ref="O83:O146" ca="1" si="31">I83*NORMINV($L83,$C$17,$C$17*$C$20/2)</f>
        <v>671835.49112925853</v>
      </c>
      <c r="P83" s="39">
        <f t="shared" ref="P83:P146" ca="1" si="32">J83*NORMINV($L83,$C$17,$C$17*$C$20/2)</f>
        <v>328271.50923835073</v>
      </c>
      <c r="Q83" s="39">
        <f t="shared" ca="1" si="22"/>
        <v>6728355.1085454114</v>
      </c>
      <c r="S83" s="39">
        <f t="shared" ref="S83:S146" ca="1" si="33">NORMINV($F83,$C$6,$C$6*$D$6/2)-G83-H83-I83</f>
        <v>4711.9736275438026</v>
      </c>
      <c r="T83" s="39">
        <f t="shared" ca="1" si="23"/>
        <v>91027.673952525802</v>
      </c>
      <c r="U83" s="39">
        <f t="shared" ca="1" si="24"/>
        <v>349380.53008280188</v>
      </c>
      <c r="V83" s="39">
        <f t="shared" ca="1" si="25"/>
        <v>6749464.1293898625</v>
      </c>
    </row>
    <row r="84" spans="5:22" x14ac:dyDescent="0.35">
      <c r="E84" s="4">
        <v>66</v>
      </c>
      <c r="F84" s="54">
        <f t="shared" ca="1" si="26"/>
        <v>0.38690177884505339</v>
      </c>
      <c r="G84" s="39">
        <f t="shared" ref="G84:G147" ca="1" si="34">NORMINV($F84,$C$6,$C$6*$D$6/2)*NORMINV(RAND(),D$9,D$9*$D$14/2)</f>
        <v>60127.828491247426</v>
      </c>
      <c r="H84" s="39">
        <f t="shared" ca="1" si="27"/>
        <v>14151.310240037177</v>
      </c>
      <c r="I84" s="39">
        <f t="shared" ca="1" si="28"/>
        <v>9187.2983964096056</v>
      </c>
      <c r="J84" s="39">
        <f t="shared" ca="1" si="29"/>
        <v>4472.4816846564936</v>
      </c>
      <c r="K84" s="39">
        <f t="shared" ref="K84:K147" ca="1" si="35">SUM(G84:J84)</f>
        <v>87938.918812350705</v>
      </c>
      <c r="L84" s="54">
        <f t="shared" ref="L84:L147" ca="1" si="36">RAND()</f>
        <v>0.48070599386489021</v>
      </c>
      <c r="M84" s="186">
        <f t="shared" ref="M84:M147" ca="1" si="37">G84*NORMINV($L84,$C$17,$C$17*$C$20/2)</f>
        <v>4453316.4549423093</v>
      </c>
      <c r="N84" s="39">
        <f t="shared" ca="1" si="30"/>
        <v>1048104.7516978729</v>
      </c>
      <c r="O84" s="39">
        <f t="shared" ca="1" si="31"/>
        <v>680449.4383353903</v>
      </c>
      <c r="P84" s="39">
        <f t="shared" ca="1" si="32"/>
        <v>331250.55037715455</v>
      </c>
      <c r="Q84" s="39">
        <f t="shared" ref="Q84:Q147" ca="1" si="38">SUM(M84:P84)</f>
        <v>6513121.1953527275</v>
      </c>
      <c r="S84" s="39">
        <f t="shared" ca="1" si="33"/>
        <v>7485.4108536261483</v>
      </c>
      <c r="T84" s="39">
        <f t="shared" ref="T84:T147" ca="1" si="39">SUM(G84:I84)+S84</f>
        <v>90951.847981320359</v>
      </c>
      <c r="U84" s="39">
        <f t="shared" ref="U84:U147" ca="1" si="40">S84*NORMINV($L84,$C$17,$C$17*$C$20/2)</f>
        <v>554400.58560088393</v>
      </c>
      <c r="V84" s="39">
        <f t="shared" ref="V84:V147" ca="1" si="41">SUM(M84:O84)+U84</f>
        <v>6736271.2305764565</v>
      </c>
    </row>
    <row r="85" spans="5:22" x14ac:dyDescent="0.35">
      <c r="E85" s="4">
        <v>67</v>
      </c>
      <c r="F85" s="54">
        <f t="shared" ref="F85:F148" ca="1" si="42">RAND()</f>
        <v>0.14182463828274872</v>
      </c>
      <c r="G85" s="39">
        <f t="shared" ca="1" si="34"/>
        <v>63436.466833489416</v>
      </c>
      <c r="H85" s="39">
        <f t="shared" ca="1" si="27"/>
        <v>13106.526910828927</v>
      </c>
      <c r="I85" s="39">
        <f t="shared" ca="1" si="28"/>
        <v>8858.2377322043831</v>
      </c>
      <c r="J85" s="39">
        <f t="shared" ca="1" si="29"/>
        <v>4637.2793598719618</v>
      </c>
      <c r="K85" s="39">
        <f t="shared" ca="1" si="35"/>
        <v>90038.510836394678</v>
      </c>
      <c r="L85" s="54">
        <f t="shared" ca="1" si="36"/>
        <v>0.56604707520921071</v>
      </c>
      <c r="M85" s="186">
        <f t="shared" ca="1" si="37"/>
        <v>4708460.2573242346</v>
      </c>
      <c r="N85" s="39">
        <f t="shared" ca="1" si="30"/>
        <v>972808.9244498997</v>
      </c>
      <c r="O85" s="39">
        <f t="shared" ca="1" si="31"/>
        <v>657487.12678927823</v>
      </c>
      <c r="P85" s="39">
        <f t="shared" ca="1" si="32"/>
        <v>344193.91019015969</v>
      </c>
      <c r="Q85" s="39">
        <f t="shared" ca="1" si="38"/>
        <v>6682950.2187535716</v>
      </c>
      <c r="S85" s="39">
        <f t="shared" ca="1" si="33"/>
        <v>4834.8107421071709</v>
      </c>
      <c r="T85" s="39">
        <f t="shared" ca="1" si="39"/>
        <v>90236.042218629897</v>
      </c>
      <c r="U85" s="39">
        <f t="shared" ca="1" si="40"/>
        <v>358855.3298633279</v>
      </c>
      <c r="V85" s="39">
        <f t="shared" ca="1" si="41"/>
        <v>6697611.6384267397</v>
      </c>
    </row>
    <row r="86" spans="5:22" x14ac:dyDescent="0.35">
      <c r="E86" s="4">
        <v>68</v>
      </c>
      <c r="F86" s="54">
        <f t="shared" ca="1" si="42"/>
        <v>0.86109045244060933</v>
      </c>
      <c r="G86" s="39">
        <f t="shared" ca="1" si="34"/>
        <v>63612.483234266423</v>
      </c>
      <c r="H86" s="39">
        <f t="shared" ca="1" si="27"/>
        <v>14555.166914248643</v>
      </c>
      <c r="I86" s="39">
        <f t="shared" ca="1" si="28"/>
        <v>9012.199211156445</v>
      </c>
      <c r="J86" s="39">
        <f t="shared" ca="1" si="29"/>
        <v>4587.5773359525028</v>
      </c>
      <c r="K86" s="39">
        <f t="shared" ca="1" si="35"/>
        <v>91767.426695624017</v>
      </c>
      <c r="L86" s="54">
        <f t="shared" ca="1" si="36"/>
        <v>0.72014781336320788</v>
      </c>
      <c r="M86" s="186">
        <f t="shared" ca="1" si="37"/>
        <v>4741179.0211338084</v>
      </c>
      <c r="N86" s="39">
        <f t="shared" ca="1" si="30"/>
        <v>1084828.7712460088</v>
      </c>
      <c r="O86" s="39">
        <f t="shared" ca="1" si="31"/>
        <v>671699.13296509814</v>
      </c>
      <c r="P86" s="39">
        <f t="shared" ca="1" si="32"/>
        <v>341922.28187266365</v>
      </c>
      <c r="Q86" s="39">
        <f t="shared" ca="1" si="38"/>
        <v>6839629.2072175788</v>
      </c>
      <c r="S86" s="39">
        <f t="shared" ca="1" si="33"/>
        <v>5024.0337850232336</v>
      </c>
      <c r="T86" s="39">
        <f t="shared" ca="1" si="39"/>
        <v>92203.883144694744</v>
      </c>
      <c r="U86" s="39">
        <f t="shared" ca="1" si="40"/>
        <v>374452.34601670911</v>
      </c>
      <c r="V86" s="39">
        <f t="shared" ca="1" si="41"/>
        <v>6872159.2713616239</v>
      </c>
    </row>
    <row r="87" spans="5:22" x14ac:dyDescent="0.35">
      <c r="E87" s="4">
        <v>69</v>
      </c>
      <c r="F87" s="54">
        <f t="shared" ca="1" si="42"/>
        <v>0.72131290607875032</v>
      </c>
      <c r="G87" s="39">
        <f t="shared" ca="1" si="34"/>
        <v>65144.758401344989</v>
      </c>
      <c r="H87" s="39">
        <f t="shared" ca="1" si="27"/>
        <v>13778.968397275523</v>
      </c>
      <c r="I87" s="39">
        <f t="shared" ca="1" si="28"/>
        <v>9393.2011545952719</v>
      </c>
      <c r="J87" s="39">
        <f t="shared" ca="1" si="29"/>
        <v>4483.0990335427505</v>
      </c>
      <c r="K87" s="39">
        <f t="shared" ca="1" si="35"/>
        <v>92800.02698675853</v>
      </c>
      <c r="L87" s="54">
        <f t="shared" ca="1" si="36"/>
        <v>0.83287250965230453</v>
      </c>
      <c r="M87" s="186">
        <f t="shared" ca="1" si="37"/>
        <v>4873837.2748772958</v>
      </c>
      <c r="N87" s="39">
        <f t="shared" ca="1" si="30"/>
        <v>1030880.3260925316</v>
      </c>
      <c r="O87" s="39">
        <f t="shared" ca="1" si="31"/>
        <v>702756.98369527888</v>
      </c>
      <c r="P87" s="39">
        <f t="shared" ca="1" si="32"/>
        <v>335405.26840292831</v>
      </c>
      <c r="Q87" s="39">
        <f t="shared" ca="1" si="38"/>
        <v>6942879.8530680351</v>
      </c>
      <c r="S87" s="39">
        <f t="shared" ca="1" si="33"/>
        <v>3432.266707268338</v>
      </c>
      <c r="T87" s="39">
        <f t="shared" ca="1" si="39"/>
        <v>91749.194660484121</v>
      </c>
      <c r="U87" s="39">
        <f t="shared" ca="1" si="40"/>
        <v>256786.72890525922</v>
      </c>
      <c r="V87" s="39">
        <f t="shared" ca="1" si="41"/>
        <v>6864261.3135703662</v>
      </c>
    </row>
    <row r="88" spans="5:22" x14ac:dyDescent="0.35">
      <c r="E88" s="4">
        <v>70</v>
      </c>
      <c r="F88" s="54">
        <f t="shared" ca="1" si="42"/>
        <v>0.55622558132319277</v>
      </c>
      <c r="G88" s="39">
        <f t="shared" ca="1" si="34"/>
        <v>64341.748743874239</v>
      </c>
      <c r="H88" s="39">
        <f t="shared" ca="1" si="27"/>
        <v>13480.045356665127</v>
      </c>
      <c r="I88" s="39">
        <f t="shared" ca="1" si="28"/>
        <v>9533.7118087611125</v>
      </c>
      <c r="J88" s="39">
        <f t="shared" ca="1" si="29"/>
        <v>4687.8442411078177</v>
      </c>
      <c r="K88" s="39">
        <f t="shared" ca="1" si="35"/>
        <v>92043.350150408296</v>
      </c>
      <c r="L88" s="54">
        <f t="shared" ca="1" si="36"/>
        <v>0.83399011536364054</v>
      </c>
      <c r="M88" s="186">
        <f t="shared" ca="1" si="37"/>
        <v>4813973.0567724416</v>
      </c>
      <c r="N88" s="39">
        <f t="shared" ca="1" si="30"/>
        <v>1008560.9486520925</v>
      </c>
      <c r="O88" s="39">
        <f t="shared" ca="1" si="31"/>
        <v>713300.96981205803</v>
      </c>
      <c r="P88" s="39">
        <f t="shared" ca="1" si="32"/>
        <v>350738.92630540964</v>
      </c>
      <c r="Q88" s="39">
        <f t="shared" ca="1" si="38"/>
        <v>6886573.9015420014</v>
      </c>
      <c r="S88" s="39">
        <f t="shared" ca="1" si="33"/>
        <v>3987.476595122982</v>
      </c>
      <c r="T88" s="39">
        <f t="shared" ca="1" si="39"/>
        <v>91342.98250442346</v>
      </c>
      <c r="U88" s="39">
        <f t="shared" ca="1" si="40"/>
        <v>298338.25266150071</v>
      </c>
      <c r="V88" s="39">
        <f t="shared" ca="1" si="41"/>
        <v>6834173.2278980929</v>
      </c>
    </row>
    <row r="89" spans="5:22" x14ac:dyDescent="0.35">
      <c r="E89" s="4">
        <v>71</v>
      </c>
      <c r="F89" s="54">
        <f t="shared" ca="1" si="42"/>
        <v>7.5169795198656963E-2</v>
      </c>
      <c r="G89" s="39">
        <f t="shared" ca="1" si="34"/>
        <v>61304.558702946364</v>
      </c>
      <c r="H89" s="39">
        <f t="shared" ca="1" si="27"/>
        <v>13114.591856989829</v>
      </c>
      <c r="I89" s="39">
        <f t="shared" ca="1" si="28"/>
        <v>9099.1292488807776</v>
      </c>
      <c r="J89" s="39">
        <f t="shared" ca="1" si="29"/>
        <v>4511.4492726550307</v>
      </c>
      <c r="K89" s="39">
        <f t="shared" ca="1" si="35"/>
        <v>88029.729081472004</v>
      </c>
      <c r="L89" s="54">
        <f t="shared" ca="1" si="36"/>
        <v>0.71807302702166864</v>
      </c>
      <c r="M89" s="186">
        <f t="shared" ca="1" si="37"/>
        <v>4568884.7434676783</v>
      </c>
      <c r="N89" s="39">
        <f t="shared" ca="1" si="30"/>
        <v>977399.72230362857</v>
      </c>
      <c r="O89" s="39">
        <f t="shared" ca="1" si="31"/>
        <v>678136.72724560136</v>
      </c>
      <c r="P89" s="39">
        <f t="shared" ca="1" si="32"/>
        <v>336227.71599481837</v>
      </c>
      <c r="Q89" s="39">
        <f t="shared" ca="1" si="38"/>
        <v>6560648.9090117272</v>
      </c>
      <c r="S89" s="39">
        <f t="shared" ca="1" si="33"/>
        <v>6383.7591205351291</v>
      </c>
      <c r="T89" s="39">
        <f t="shared" ca="1" si="39"/>
        <v>89902.038929352115</v>
      </c>
      <c r="U89" s="39">
        <f t="shared" ca="1" si="40"/>
        <v>475766.57052722265</v>
      </c>
      <c r="V89" s="39">
        <f t="shared" ca="1" si="41"/>
        <v>6700187.763544132</v>
      </c>
    </row>
    <row r="90" spans="5:22" x14ac:dyDescent="0.35">
      <c r="E90" s="4">
        <v>72</v>
      </c>
      <c r="F90" s="54">
        <f t="shared" ca="1" si="42"/>
        <v>0.49329210447711414</v>
      </c>
      <c r="G90" s="39">
        <f t="shared" ca="1" si="34"/>
        <v>64703.974197839154</v>
      </c>
      <c r="H90" s="39">
        <f t="shared" ca="1" si="27"/>
        <v>13494.66687648271</v>
      </c>
      <c r="I90" s="39">
        <f t="shared" ca="1" si="28"/>
        <v>9034.4485559157893</v>
      </c>
      <c r="J90" s="39">
        <f t="shared" ca="1" si="29"/>
        <v>4636.3347367647275</v>
      </c>
      <c r="K90" s="39">
        <f t="shared" ca="1" si="35"/>
        <v>91869.424367002372</v>
      </c>
      <c r="L90" s="54">
        <f t="shared" ca="1" si="36"/>
        <v>2.1658893735547413E-2</v>
      </c>
      <c r="M90" s="186">
        <f t="shared" ca="1" si="37"/>
        <v>4697683.9437958719</v>
      </c>
      <c r="N90" s="39">
        <f t="shared" ca="1" si="30"/>
        <v>979749.40022530966</v>
      </c>
      <c r="O90" s="39">
        <f t="shared" ca="1" si="31"/>
        <v>655925.45818604075</v>
      </c>
      <c r="P90" s="39">
        <f t="shared" ca="1" si="32"/>
        <v>336610.47131924215</v>
      </c>
      <c r="Q90" s="39">
        <f t="shared" ca="1" si="38"/>
        <v>6669969.2735264646</v>
      </c>
      <c r="S90" s="39">
        <f t="shared" ca="1" si="33"/>
        <v>3965.5727421047741</v>
      </c>
      <c r="T90" s="39">
        <f t="shared" ca="1" si="39"/>
        <v>91198.662372342427</v>
      </c>
      <c r="U90" s="39">
        <f t="shared" ca="1" si="40"/>
        <v>287911.33202390367</v>
      </c>
      <c r="V90" s="39">
        <f t="shared" ca="1" si="41"/>
        <v>6621270.1342311259</v>
      </c>
    </row>
    <row r="91" spans="5:22" x14ac:dyDescent="0.35">
      <c r="E91" s="4">
        <v>73</v>
      </c>
      <c r="F91" s="54">
        <f t="shared" ca="1" si="42"/>
        <v>1.0782425751861502E-2</v>
      </c>
      <c r="G91" s="39">
        <f t="shared" ca="1" si="34"/>
        <v>61406.889561790718</v>
      </c>
      <c r="H91" s="39">
        <f t="shared" ca="1" si="27"/>
        <v>13618.456624510884</v>
      </c>
      <c r="I91" s="39">
        <f t="shared" ca="1" si="28"/>
        <v>9380.8978993466681</v>
      </c>
      <c r="J91" s="39">
        <f t="shared" ca="1" si="29"/>
        <v>4486.5040718878709</v>
      </c>
      <c r="K91" s="39">
        <f t="shared" ca="1" si="35"/>
        <v>88892.748157536145</v>
      </c>
      <c r="L91" s="54">
        <f t="shared" ca="1" si="36"/>
        <v>0.82415092451481808</v>
      </c>
      <c r="M91" s="186">
        <f t="shared" ca="1" si="37"/>
        <v>4592627.0216751061</v>
      </c>
      <c r="N91" s="39">
        <f t="shared" ca="1" si="30"/>
        <v>1018525.6464472705</v>
      </c>
      <c r="O91" s="39">
        <f t="shared" ca="1" si="31"/>
        <v>701598.23250390321</v>
      </c>
      <c r="P91" s="39">
        <f t="shared" ca="1" si="32"/>
        <v>335546.05974096764</v>
      </c>
      <c r="Q91" s="39">
        <f t="shared" ca="1" si="38"/>
        <v>6648296.9603672475</v>
      </c>
      <c r="S91" s="39">
        <f t="shared" ca="1" si="33"/>
        <v>4711.7072699021683</v>
      </c>
      <c r="T91" s="39">
        <f t="shared" ca="1" si="39"/>
        <v>89117.951355550438</v>
      </c>
      <c r="U91" s="39">
        <f t="shared" ca="1" si="40"/>
        <v>352389.0280129133</v>
      </c>
      <c r="V91" s="39">
        <f t="shared" ca="1" si="41"/>
        <v>6665139.9286391931</v>
      </c>
    </row>
    <row r="92" spans="5:22" x14ac:dyDescent="0.35">
      <c r="E92" s="4">
        <v>74</v>
      </c>
      <c r="F92" s="54">
        <f t="shared" ca="1" si="42"/>
        <v>0.97600773789406037</v>
      </c>
      <c r="G92" s="39">
        <f t="shared" ca="1" si="34"/>
        <v>63796.93830510899</v>
      </c>
      <c r="H92" s="39">
        <f t="shared" ca="1" si="27"/>
        <v>14070.427988365236</v>
      </c>
      <c r="I92" s="39">
        <f t="shared" ca="1" si="28"/>
        <v>9377.0529490689714</v>
      </c>
      <c r="J92" s="39">
        <f t="shared" ca="1" si="29"/>
        <v>4519.49711270014</v>
      </c>
      <c r="K92" s="39">
        <f t="shared" ca="1" si="35"/>
        <v>91763.916355243331</v>
      </c>
      <c r="L92" s="54">
        <f t="shared" ca="1" si="36"/>
        <v>0.88486035289991993</v>
      </c>
      <c r="M92" s="186">
        <f t="shared" ca="1" si="37"/>
        <v>4784064.3341437047</v>
      </c>
      <c r="N92" s="39">
        <f t="shared" ca="1" si="30"/>
        <v>1055126.3821368187</v>
      </c>
      <c r="O92" s="39">
        <f t="shared" ca="1" si="31"/>
        <v>703175.19562573428</v>
      </c>
      <c r="P92" s="39">
        <f t="shared" ca="1" si="32"/>
        <v>338912.2663180012</v>
      </c>
      <c r="Q92" s="39">
        <f t="shared" ca="1" si="38"/>
        <v>6881278.1782242591</v>
      </c>
      <c r="S92" s="39">
        <f t="shared" ca="1" si="33"/>
        <v>5773.3425856639224</v>
      </c>
      <c r="T92" s="39">
        <f t="shared" ca="1" si="39"/>
        <v>93017.76182820712</v>
      </c>
      <c r="U92" s="39">
        <f t="shared" ca="1" si="40"/>
        <v>432936.80052128615</v>
      </c>
      <c r="V92" s="39">
        <f t="shared" ca="1" si="41"/>
        <v>6975302.7124275444</v>
      </c>
    </row>
    <row r="93" spans="5:22" x14ac:dyDescent="0.35">
      <c r="E93" s="4">
        <v>75</v>
      </c>
      <c r="F93" s="54">
        <f t="shared" ca="1" si="42"/>
        <v>5.6831698911536055E-2</v>
      </c>
      <c r="G93" s="39">
        <f t="shared" ca="1" si="34"/>
        <v>63617.12200562525</v>
      </c>
      <c r="H93" s="39">
        <f t="shared" ca="1" si="27"/>
        <v>14014.621073279377</v>
      </c>
      <c r="I93" s="39">
        <f t="shared" ca="1" si="28"/>
        <v>9071.0494862705746</v>
      </c>
      <c r="J93" s="39">
        <f t="shared" ca="1" si="29"/>
        <v>4656.9013157547288</v>
      </c>
      <c r="K93" s="39">
        <f t="shared" ca="1" si="35"/>
        <v>91359.693880929946</v>
      </c>
      <c r="L93" s="54">
        <f t="shared" ca="1" si="36"/>
        <v>0.60409390002044172</v>
      </c>
      <c r="M93" s="186">
        <f t="shared" ca="1" si="37"/>
        <v>4726471.8016433306</v>
      </c>
      <c r="N93" s="39">
        <f t="shared" ca="1" si="30"/>
        <v>1041224.5827108341</v>
      </c>
      <c r="O93" s="39">
        <f t="shared" ca="1" si="31"/>
        <v>673939.00032727071</v>
      </c>
      <c r="P93" s="39">
        <f t="shared" ca="1" si="32"/>
        <v>345987.2445975187</v>
      </c>
      <c r="Q93" s="39">
        <f t="shared" ca="1" si="38"/>
        <v>6787622.6292789541</v>
      </c>
      <c r="S93" s="39">
        <f t="shared" ca="1" si="33"/>
        <v>3068.2572005576803</v>
      </c>
      <c r="T93" s="39">
        <f t="shared" ca="1" si="39"/>
        <v>89771.049765732896</v>
      </c>
      <c r="U93" s="39">
        <f t="shared" ca="1" si="40"/>
        <v>227957.9880608661</v>
      </c>
      <c r="V93" s="39">
        <f t="shared" ca="1" si="41"/>
        <v>6669593.3727423018</v>
      </c>
    </row>
    <row r="94" spans="5:22" x14ac:dyDescent="0.35">
      <c r="E94" s="4">
        <v>76</v>
      </c>
      <c r="F94" s="54">
        <f t="shared" ca="1" si="42"/>
        <v>0.72024333353696113</v>
      </c>
      <c r="G94" s="39">
        <f t="shared" ca="1" si="34"/>
        <v>63989.142547314274</v>
      </c>
      <c r="H94" s="39">
        <f t="shared" ca="1" si="27"/>
        <v>13267.771892856463</v>
      </c>
      <c r="I94" s="39">
        <f t="shared" ca="1" si="28"/>
        <v>9351.8866168165441</v>
      </c>
      <c r="J94" s="39">
        <f t="shared" ca="1" si="29"/>
        <v>4869.9095416710534</v>
      </c>
      <c r="K94" s="39">
        <f t="shared" ca="1" si="35"/>
        <v>91478.710598658319</v>
      </c>
      <c r="L94" s="54">
        <f t="shared" ca="1" si="36"/>
        <v>0.41224214305068863</v>
      </c>
      <c r="M94" s="186">
        <f t="shared" ca="1" si="37"/>
        <v>4731079.4997548591</v>
      </c>
      <c r="N94" s="39">
        <f t="shared" ca="1" si="30"/>
        <v>980961.47425797198</v>
      </c>
      <c r="O94" s="39">
        <f t="shared" ca="1" si="31"/>
        <v>691437.91111340013</v>
      </c>
      <c r="P94" s="39">
        <f t="shared" ca="1" si="32"/>
        <v>360059.97706914926</v>
      </c>
      <c r="Q94" s="39">
        <f t="shared" ca="1" si="38"/>
        <v>6763538.86219538</v>
      </c>
      <c r="S94" s="39">
        <f t="shared" ca="1" si="33"/>
        <v>5137.4914893514269</v>
      </c>
      <c r="T94" s="39">
        <f t="shared" ca="1" si="39"/>
        <v>91746.292546338693</v>
      </c>
      <c r="U94" s="39">
        <f t="shared" ca="1" si="40"/>
        <v>379843.82502802811</v>
      </c>
      <c r="V94" s="39">
        <f t="shared" ca="1" si="41"/>
        <v>6783322.7101542596</v>
      </c>
    </row>
    <row r="95" spans="5:22" x14ac:dyDescent="0.35">
      <c r="E95" s="4">
        <v>77</v>
      </c>
      <c r="F95" s="54">
        <f t="shared" ca="1" si="42"/>
        <v>0.89224070050007909</v>
      </c>
      <c r="G95" s="39">
        <f t="shared" ca="1" si="34"/>
        <v>63473.996035742777</v>
      </c>
      <c r="H95" s="39">
        <f t="shared" ca="1" si="27"/>
        <v>13583.323776429806</v>
      </c>
      <c r="I95" s="39">
        <f t="shared" ca="1" si="28"/>
        <v>9296.1426127095983</v>
      </c>
      <c r="J95" s="39">
        <f t="shared" ca="1" si="29"/>
        <v>4761.3318156491914</v>
      </c>
      <c r="K95" s="39">
        <f t="shared" ca="1" si="35"/>
        <v>91114.794240531381</v>
      </c>
      <c r="L95" s="54">
        <f t="shared" ca="1" si="36"/>
        <v>0.99039565184672174</v>
      </c>
      <c r="M95" s="186">
        <f t="shared" ca="1" si="37"/>
        <v>4813551.6829843353</v>
      </c>
      <c r="N95" s="39">
        <f t="shared" ca="1" si="30"/>
        <v>1030091.6140168094</v>
      </c>
      <c r="O95" s="39">
        <f t="shared" ca="1" si="31"/>
        <v>704973.14984663937</v>
      </c>
      <c r="P95" s="39">
        <f t="shared" ca="1" si="32"/>
        <v>361075.68777549756</v>
      </c>
      <c r="Q95" s="39">
        <f t="shared" ca="1" si="38"/>
        <v>6909692.1346232817</v>
      </c>
      <c r="S95" s="39">
        <f t="shared" ca="1" si="33"/>
        <v>5990.2528066742052</v>
      </c>
      <c r="T95" s="39">
        <f t="shared" ca="1" si="39"/>
        <v>92343.715231556402</v>
      </c>
      <c r="U95" s="39">
        <f t="shared" ca="1" si="40"/>
        <v>454270.93423945381</v>
      </c>
      <c r="V95" s="39">
        <f t="shared" ca="1" si="41"/>
        <v>7002887.381087238</v>
      </c>
    </row>
    <row r="96" spans="5:22" x14ac:dyDescent="0.35">
      <c r="E96" s="4">
        <v>78</v>
      </c>
      <c r="F96" s="54">
        <f t="shared" ca="1" si="42"/>
        <v>0.90947437548061139</v>
      </c>
      <c r="G96" s="39">
        <f t="shared" ca="1" si="34"/>
        <v>65944.510325915951</v>
      </c>
      <c r="H96" s="39">
        <f t="shared" ca="1" si="27"/>
        <v>13414.572019282252</v>
      </c>
      <c r="I96" s="39">
        <f t="shared" ca="1" si="28"/>
        <v>9091.4096948237147</v>
      </c>
      <c r="J96" s="39">
        <f t="shared" ca="1" si="29"/>
        <v>4541.9905614276877</v>
      </c>
      <c r="K96" s="39">
        <f t="shared" ca="1" si="35"/>
        <v>92992.482601449607</v>
      </c>
      <c r="L96" s="54">
        <f t="shared" ca="1" si="36"/>
        <v>0.97071818741387728</v>
      </c>
      <c r="M96" s="186">
        <f t="shared" ca="1" si="37"/>
        <v>4978913.9435392162</v>
      </c>
      <c r="N96" s="39">
        <f t="shared" ca="1" si="30"/>
        <v>1012821.2241370939</v>
      </c>
      <c r="O96" s="39">
        <f t="shared" ca="1" si="31"/>
        <v>686415.68907361024</v>
      </c>
      <c r="P96" s="39">
        <f t="shared" ca="1" si="32"/>
        <v>342927.41012027103</v>
      </c>
      <c r="Q96" s="39">
        <f t="shared" ca="1" si="38"/>
        <v>7021078.2668701913</v>
      </c>
      <c r="S96" s="39">
        <f t="shared" ca="1" si="33"/>
        <v>3983.5182326367303</v>
      </c>
      <c r="T96" s="39">
        <f t="shared" ca="1" si="39"/>
        <v>92434.010272658648</v>
      </c>
      <c r="U96" s="39">
        <f t="shared" ca="1" si="40"/>
        <v>300761.87350235251</v>
      </c>
      <c r="V96" s="39">
        <f t="shared" ca="1" si="41"/>
        <v>6978912.7302522724</v>
      </c>
    </row>
    <row r="97" spans="5:22" x14ac:dyDescent="0.35">
      <c r="E97" s="4">
        <v>79</v>
      </c>
      <c r="F97" s="54">
        <f t="shared" ca="1" si="42"/>
        <v>0.81811549716718113</v>
      </c>
      <c r="G97" s="39">
        <f t="shared" ca="1" si="34"/>
        <v>63718.113025465653</v>
      </c>
      <c r="H97" s="39">
        <f t="shared" ca="1" si="27"/>
        <v>13707.314746607981</v>
      </c>
      <c r="I97" s="39">
        <f t="shared" ca="1" si="28"/>
        <v>8583.1928885840825</v>
      </c>
      <c r="J97" s="39">
        <f t="shared" ca="1" si="29"/>
        <v>4541.1984915369458</v>
      </c>
      <c r="K97" s="39">
        <f t="shared" ca="1" si="35"/>
        <v>90549.819152194643</v>
      </c>
      <c r="L97" s="54">
        <f t="shared" ca="1" si="36"/>
        <v>0.32587534242536143</v>
      </c>
      <c r="M97" s="186">
        <f t="shared" ca="1" si="37"/>
        <v>4700202.5060665598</v>
      </c>
      <c r="N97" s="39">
        <f t="shared" ca="1" si="30"/>
        <v>1011127.7949756754</v>
      </c>
      <c r="O97" s="39">
        <f t="shared" ca="1" si="31"/>
        <v>633144.05919164862</v>
      </c>
      <c r="P97" s="39">
        <f t="shared" ca="1" si="32"/>
        <v>334984.06523647439</v>
      </c>
      <c r="Q97" s="39">
        <f t="shared" ca="1" si="38"/>
        <v>6679458.4254703587</v>
      </c>
      <c r="S97" s="39">
        <f t="shared" ca="1" si="33"/>
        <v>6033.7910319085222</v>
      </c>
      <c r="T97" s="39">
        <f t="shared" ca="1" si="39"/>
        <v>92042.411692566224</v>
      </c>
      <c r="U97" s="39">
        <f t="shared" ca="1" si="40"/>
        <v>445085.99490264198</v>
      </c>
      <c r="V97" s="39">
        <f t="shared" ca="1" si="41"/>
        <v>6789560.3551365267</v>
      </c>
    </row>
    <row r="98" spans="5:22" x14ac:dyDescent="0.35">
      <c r="E98" s="4">
        <v>80</v>
      </c>
      <c r="F98" s="54">
        <f t="shared" ca="1" si="42"/>
        <v>0.22889331349580444</v>
      </c>
      <c r="G98" s="39">
        <f t="shared" ca="1" si="34"/>
        <v>63081.960321655235</v>
      </c>
      <c r="H98" s="39">
        <f t="shared" ca="1" si="27"/>
        <v>13815.602042895531</v>
      </c>
      <c r="I98" s="39">
        <f t="shared" ca="1" si="28"/>
        <v>8776.7852980879161</v>
      </c>
      <c r="J98" s="39">
        <f t="shared" ca="1" si="29"/>
        <v>4421.0125601833079</v>
      </c>
      <c r="K98" s="39">
        <f t="shared" ca="1" si="35"/>
        <v>90095.360222821997</v>
      </c>
      <c r="L98" s="54">
        <f t="shared" ca="1" si="36"/>
        <v>0.54086130998144877</v>
      </c>
      <c r="M98" s="186">
        <f t="shared" ca="1" si="37"/>
        <v>4679169.3471792685</v>
      </c>
      <c r="N98" s="39">
        <f t="shared" ca="1" si="30"/>
        <v>1024786.5041339253</v>
      </c>
      <c r="O98" s="39">
        <f t="shared" ca="1" si="31"/>
        <v>651027.08483028063</v>
      </c>
      <c r="P98" s="39">
        <f t="shared" ca="1" si="32"/>
        <v>327933.1579047775</v>
      </c>
      <c r="Q98" s="39">
        <f t="shared" ca="1" si="38"/>
        <v>6682916.0940482523</v>
      </c>
      <c r="S98" s="39">
        <f t="shared" ca="1" si="33"/>
        <v>4862.3916632802739</v>
      </c>
      <c r="T98" s="39">
        <f t="shared" ca="1" si="39"/>
        <v>90536.739325918956</v>
      </c>
      <c r="U98" s="39">
        <f t="shared" ca="1" si="40"/>
        <v>360672.90725888591</v>
      </c>
      <c r="V98" s="39">
        <f t="shared" ca="1" si="41"/>
        <v>6715655.8434023606</v>
      </c>
    </row>
    <row r="99" spans="5:22" x14ac:dyDescent="0.35">
      <c r="E99" s="4">
        <v>81</v>
      </c>
      <c r="F99" s="54">
        <f t="shared" ca="1" si="42"/>
        <v>0.15271534904758199</v>
      </c>
      <c r="G99" s="39">
        <f t="shared" ca="1" si="34"/>
        <v>62782.612306662973</v>
      </c>
      <c r="H99" s="39">
        <f t="shared" ca="1" si="27"/>
        <v>13376.802016041016</v>
      </c>
      <c r="I99" s="39">
        <f t="shared" ca="1" si="28"/>
        <v>9255.9262738266989</v>
      </c>
      <c r="J99" s="39">
        <f t="shared" ca="1" si="29"/>
        <v>4620.5797068604106</v>
      </c>
      <c r="K99" s="39">
        <f t="shared" ca="1" si="35"/>
        <v>90035.920303391104</v>
      </c>
      <c r="L99" s="54">
        <f t="shared" ca="1" si="36"/>
        <v>0.13201443003607427</v>
      </c>
      <c r="M99" s="186">
        <f t="shared" ca="1" si="37"/>
        <v>4600230.3494716836</v>
      </c>
      <c r="N99" s="39">
        <f t="shared" ca="1" si="30"/>
        <v>980149.89106363081</v>
      </c>
      <c r="O99" s="39">
        <f t="shared" ca="1" si="31"/>
        <v>678203.58842907019</v>
      </c>
      <c r="P99" s="39">
        <f t="shared" ca="1" si="32"/>
        <v>338560.79284863418</v>
      </c>
      <c r="Q99" s="39">
        <f t="shared" ca="1" si="38"/>
        <v>6597144.6218130188</v>
      </c>
      <c r="S99" s="39">
        <f t="shared" ca="1" si="33"/>
        <v>4863.8464005465939</v>
      </c>
      <c r="T99" s="39">
        <f t="shared" ca="1" si="39"/>
        <v>90279.186997077282</v>
      </c>
      <c r="U99" s="39">
        <f t="shared" ca="1" si="40"/>
        <v>356385.51829721266</v>
      </c>
      <c r="V99" s="39">
        <f t="shared" ca="1" si="41"/>
        <v>6614969.3472615965</v>
      </c>
    </row>
    <row r="100" spans="5:22" x14ac:dyDescent="0.35">
      <c r="E100" s="4">
        <v>82</v>
      </c>
      <c r="F100" s="54">
        <f t="shared" ca="1" si="42"/>
        <v>0.98010186984793357</v>
      </c>
      <c r="G100" s="39">
        <f t="shared" ca="1" si="34"/>
        <v>67230.218301798828</v>
      </c>
      <c r="H100" s="39">
        <f t="shared" ca="1" si="27"/>
        <v>14554.901354458025</v>
      </c>
      <c r="I100" s="39">
        <f t="shared" ca="1" si="28"/>
        <v>9127.3128515863955</v>
      </c>
      <c r="J100" s="39">
        <f t="shared" ca="1" si="29"/>
        <v>4726.8602465888061</v>
      </c>
      <c r="K100" s="39">
        <f t="shared" ca="1" si="35"/>
        <v>95639.292754432056</v>
      </c>
      <c r="L100" s="54">
        <f t="shared" ca="1" si="36"/>
        <v>0.96947196353716414</v>
      </c>
      <c r="M100" s="186">
        <f t="shared" ca="1" si="37"/>
        <v>5075071.9676542878</v>
      </c>
      <c r="N100" s="39">
        <f t="shared" ca="1" si="30"/>
        <v>1098719.7977610456</v>
      </c>
      <c r="O100" s="39">
        <f t="shared" ca="1" si="31"/>
        <v>689002.21898963314</v>
      </c>
      <c r="P100" s="39">
        <f t="shared" ca="1" si="32"/>
        <v>356821.0328396394</v>
      </c>
      <c r="Q100" s="39">
        <f t="shared" ca="1" si="38"/>
        <v>7219615.0172446053</v>
      </c>
      <c r="S100" s="39">
        <f t="shared" ca="1" si="33"/>
        <v>2176.7972897247055</v>
      </c>
      <c r="T100" s="39">
        <f t="shared" ca="1" si="39"/>
        <v>93089.229797567954</v>
      </c>
      <c r="U100" s="39">
        <f t="shared" ca="1" si="40"/>
        <v>164321.98471757895</v>
      </c>
      <c r="V100" s="39">
        <f t="shared" ca="1" si="41"/>
        <v>7027115.9691225449</v>
      </c>
    </row>
    <row r="101" spans="5:22" x14ac:dyDescent="0.35">
      <c r="E101" s="4">
        <v>83</v>
      </c>
      <c r="F101" s="54">
        <f t="shared" ca="1" si="42"/>
        <v>0.89307300067683337</v>
      </c>
      <c r="G101" s="39">
        <f t="shared" ca="1" si="34"/>
        <v>66716.85631133971</v>
      </c>
      <c r="H101" s="39">
        <f t="shared" ca="1" si="27"/>
        <v>13471.474927868509</v>
      </c>
      <c r="I101" s="39">
        <f t="shared" ca="1" si="28"/>
        <v>9460.9308745883809</v>
      </c>
      <c r="J101" s="39">
        <f t="shared" ca="1" si="29"/>
        <v>4683.1402033040167</v>
      </c>
      <c r="K101" s="39">
        <f t="shared" ca="1" si="35"/>
        <v>94332.402317100612</v>
      </c>
      <c r="L101" s="54">
        <f t="shared" ca="1" si="36"/>
        <v>0.84406145881927075</v>
      </c>
      <c r="M101" s="186">
        <f t="shared" ca="1" si="37"/>
        <v>4993714.4478132483</v>
      </c>
      <c r="N101" s="39">
        <f t="shared" ca="1" si="30"/>
        <v>1008331.3678138148</v>
      </c>
      <c r="O101" s="39">
        <f t="shared" ca="1" si="31"/>
        <v>708144.68502114166</v>
      </c>
      <c r="P101" s="39">
        <f t="shared" ca="1" si="32"/>
        <v>350530.07871414698</v>
      </c>
      <c r="Q101" s="39">
        <f t="shared" ca="1" si="38"/>
        <v>7060720.5793623514</v>
      </c>
      <c r="S101" s="39">
        <f t="shared" ca="1" si="33"/>
        <v>2698.5621520743643</v>
      </c>
      <c r="T101" s="39">
        <f t="shared" ca="1" si="39"/>
        <v>92347.82426587095</v>
      </c>
      <c r="U101" s="39">
        <f t="shared" ca="1" si="40"/>
        <v>201985.66827324126</v>
      </c>
      <c r="V101" s="39">
        <f t="shared" ca="1" si="41"/>
        <v>6912176.1689214455</v>
      </c>
    </row>
    <row r="102" spans="5:22" x14ac:dyDescent="0.35">
      <c r="E102" s="4">
        <v>84</v>
      </c>
      <c r="F102" s="54">
        <f t="shared" ca="1" si="42"/>
        <v>0.38566142081015375</v>
      </c>
      <c r="G102" s="39">
        <f t="shared" ca="1" si="34"/>
        <v>62907.126779135215</v>
      </c>
      <c r="H102" s="39">
        <f t="shared" ca="1" si="27"/>
        <v>14130.905492447611</v>
      </c>
      <c r="I102" s="39">
        <f t="shared" ca="1" si="28"/>
        <v>8884.29904778323</v>
      </c>
      <c r="J102" s="39">
        <f t="shared" ca="1" si="29"/>
        <v>4403.6782380581426</v>
      </c>
      <c r="K102" s="39">
        <f t="shared" ca="1" si="35"/>
        <v>90326.0095574242</v>
      </c>
      <c r="L102" s="54">
        <f t="shared" ca="1" si="36"/>
        <v>0.50894164791083651</v>
      </c>
      <c r="M102" s="186">
        <f t="shared" ca="1" si="37"/>
        <v>4662462.9635246983</v>
      </c>
      <c r="N102" s="39">
        <f t="shared" ca="1" si="30"/>
        <v>1047334.8072456736</v>
      </c>
      <c r="O102" s="39">
        <f t="shared" ca="1" si="31"/>
        <v>658474.12507967185</v>
      </c>
      <c r="P102" s="39">
        <f t="shared" ca="1" si="32"/>
        <v>326385.70126263908</v>
      </c>
      <c r="Q102" s="39">
        <f t="shared" ca="1" si="38"/>
        <v>6694657.5971126826</v>
      </c>
      <c r="S102" s="39">
        <f t="shared" ca="1" si="33"/>
        <v>5026.5597522819899</v>
      </c>
      <c r="T102" s="39">
        <f t="shared" ca="1" si="39"/>
        <v>90948.891071648046</v>
      </c>
      <c r="U102" s="39">
        <f t="shared" ca="1" si="40"/>
        <v>372551.56734851655</v>
      </c>
      <c r="V102" s="39">
        <f t="shared" ca="1" si="41"/>
        <v>6740823.4631985603</v>
      </c>
    </row>
    <row r="103" spans="5:22" x14ac:dyDescent="0.35">
      <c r="E103" s="4">
        <v>85</v>
      </c>
      <c r="F103" s="54">
        <f t="shared" ca="1" si="42"/>
        <v>0.3125503364369524</v>
      </c>
      <c r="G103" s="39">
        <f t="shared" ca="1" si="34"/>
        <v>61374.747811504829</v>
      </c>
      <c r="H103" s="39">
        <f t="shared" ca="1" si="27"/>
        <v>14159.322477713513</v>
      </c>
      <c r="I103" s="39">
        <f t="shared" ca="1" si="28"/>
        <v>8965.7252480021853</v>
      </c>
      <c r="J103" s="39">
        <f t="shared" ca="1" si="29"/>
        <v>4589.3654608308079</v>
      </c>
      <c r="K103" s="39">
        <f t="shared" ca="1" si="35"/>
        <v>89089.160998051346</v>
      </c>
      <c r="L103" s="54">
        <f t="shared" ca="1" si="36"/>
        <v>0.36403950540905106</v>
      </c>
      <c r="M103" s="186">
        <f t="shared" ca="1" si="37"/>
        <v>4532056.6912605772</v>
      </c>
      <c r="N103" s="39">
        <f t="shared" ca="1" si="30"/>
        <v>1045557.8958290865</v>
      </c>
      <c r="O103" s="39">
        <f t="shared" ca="1" si="31"/>
        <v>662050.37985663919</v>
      </c>
      <c r="P103" s="39">
        <f t="shared" ca="1" si="32"/>
        <v>338889.61155942344</v>
      </c>
      <c r="Q103" s="39">
        <f t="shared" ca="1" si="38"/>
        <v>6578554.5785057265</v>
      </c>
      <c r="S103" s="39">
        <f t="shared" ca="1" si="33"/>
        <v>6268.5016339560298</v>
      </c>
      <c r="T103" s="39">
        <f t="shared" ca="1" si="39"/>
        <v>90768.297171176557</v>
      </c>
      <c r="U103" s="39">
        <f t="shared" ca="1" si="40"/>
        <v>462881.00216067891</v>
      </c>
      <c r="V103" s="39">
        <f t="shared" ca="1" si="41"/>
        <v>6702545.9691069815</v>
      </c>
    </row>
    <row r="104" spans="5:22" x14ac:dyDescent="0.35">
      <c r="E104" s="4">
        <v>86</v>
      </c>
      <c r="F104" s="54">
        <f t="shared" ca="1" si="42"/>
        <v>0.8898179472014266</v>
      </c>
      <c r="G104" s="39">
        <f t="shared" ca="1" si="34"/>
        <v>63547.862693711628</v>
      </c>
      <c r="H104" s="39">
        <f t="shared" ca="1" si="27"/>
        <v>13655.958634154991</v>
      </c>
      <c r="I104" s="39">
        <f t="shared" ca="1" si="28"/>
        <v>9216.4273616853734</v>
      </c>
      <c r="J104" s="39">
        <f t="shared" ca="1" si="29"/>
        <v>4518.2104106232509</v>
      </c>
      <c r="K104" s="39">
        <f t="shared" ca="1" si="35"/>
        <v>90938.459100175241</v>
      </c>
      <c r="L104" s="54">
        <f t="shared" ca="1" si="36"/>
        <v>0.88215174588807987</v>
      </c>
      <c r="M104" s="186">
        <f t="shared" ca="1" si="37"/>
        <v>4764735.2920144293</v>
      </c>
      <c r="N104" s="39">
        <f t="shared" ca="1" si="30"/>
        <v>1023905.8450172888</v>
      </c>
      <c r="O104" s="39">
        <f t="shared" ca="1" si="31"/>
        <v>691035.62031922152</v>
      </c>
      <c r="P104" s="39">
        <f t="shared" ca="1" si="32"/>
        <v>338769.48315326928</v>
      </c>
      <c r="Q104" s="39">
        <f t="shared" ca="1" si="38"/>
        <v>6818446.240504209</v>
      </c>
      <c r="S104" s="39">
        <f t="shared" ca="1" si="33"/>
        <v>5911.6340754150351</v>
      </c>
      <c r="T104" s="39">
        <f t="shared" ca="1" si="39"/>
        <v>92331.882764967027</v>
      </c>
      <c r="U104" s="39">
        <f t="shared" ca="1" si="40"/>
        <v>443246.55965797586</v>
      </c>
      <c r="V104" s="39">
        <f t="shared" ca="1" si="41"/>
        <v>6922923.3170089154</v>
      </c>
    </row>
    <row r="105" spans="5:22" x14ac:dyDescent="0.35">
      <c r="E105" s="4">
        <v>87</v>
      </c>
      <c r="F105" s="54">
        <f t="shared" ca="1" si="42"/>
        <v>3.0823067038985963E-2</v>
      </c>
      <c r="G105" s="39">
        <f t="shared" ca="1" si="34"/>
        <v>62413.472970111157</v>
      </c>
      <c r="H105" s="39">
        <f t="shared" ca="1" si="27"/>
        <v>13066.559388640928</v>
      </c>
      <c r="I105" s="39">
        <f t="shared" ca="1" si="28"/>
        <v>8826.203105588389</v>
      </c>
      <c r="J105" s="39">
        <f t="shared" ca="1" si="29"/>
        <v>4417.5409241173802</v>
      </c>
      <c r="K105" s="39">
        <f t="shared" ca="1" si="35"/>
        <v>88723.776388457845</v>
      </c>
      <c r="L105" s="54">
        <f t="shared" ca="1" si="36"/>
        <v>0.13059799650041459</v>
      </c>
      <c r="M105" s="186">
        <f t="shared" ca="1" si="37"/>
        <v>4572875.1057914244</v>
      </c>
      <c r="N105" s="39">
        <f t="shared" ca="1" si="30"/>
        <v>957353.29734455736</v>
      </c>
      <c r="O105" s="39">
        <f t="shared" ca="1" si="31"/>
        <v>646673.26683667197</v>
      </c>
      <c r="P105" s="39">
        <f t="shared" ca="1" si="32"/>
        <v>323661.89477046236</v>
      </c>
      <c r="Q105" s="39">
        <f t="shared" ca="1" si="38"/>
        <v>6500563.5647431156</v>
      </c>
      <c r="S105" s="39">
        <f t="shared" ca="1" si="33"/>
        <v>5203.1277401514035</v>
      </c>
      <c r="T105" s="39">
        <f t="shared" ca="1" si="39"/>
        <v>89509.363204491878</v>
      </c>
      <c r="U105" s="39">
        <f t="shared" ca="1" si="40"/>
        <v>381219.82615172473</v>
      </c>
      <c r="V105" s="39">
        <f t="shared" ca="1" si="41"/>
        <v>6558121.4961243784</v>
      </c>
    </row>
    <row r="106" spans="5:22" x14ac:dyDescent="0.35">
      <c r="E106" s="4">
        <v>88</v>
      </c>
      <c r="F106" s="54">
        <f t="shared" ca="1" si="42"/>
        <v>0.42677265997128211</v>
      </c>
      <c r="G106" s="39">
        <f t="shared" ca="1" si="34"/>
        <v>63580.998092647671</v>
      </c>
      <c r="H106" s="39">
        <f t="shared" ca="1" si="27"/>
        <v>13786.229789440031</v>
      </c>
      <c r="I106" s="39">
        <f t="shared" ca="1" si="28"/>
        <v>8982.4177878213577</v>
      </c>
      <c r="J106" s="39">
        <f t="shared" ca="1" si="29"/>
        <v>4779.8272363155984</v>
      </c>
      <c r="K106" s="39">
        <f t="shared" ca="1" si="35"/>
        <v>91129.472906224648</v>
      </c>
      <c r="L106" s="54">
        <f t="shared" ca="1" si="36"/>
        <v>0.83660629310468393</v>
      </c>
      <c r="M106" s="186">
        <f t="shared" ca="1" si="37"/>
        <v>4757551.7262384752</v>
      </c>
      <c r="N106" s="39">
        <f t="shared" ca="1" si="30"/>
        <v>1031577.0953689259</v>
      </c>
      <c r="O106" s="39">
        <f t="shared" ca="1" si="31"/>
        <v>672124.03916613501</v>
      </c>
      <c r="P106" s="39">
        <f t="shared" ca="1" si="32"/>
        <v>357658.35707893007</v>
      </c>
      <c r="Q106" s="39">
        <f t="shared" ca="1" si="38"/>
        <v>6818911.2178524667</v>
      </c>
      <c r="S106" s="39">
        <f t="shared" ca="1" si="33"/>
        <v>4695.9762327348471</v>
      </c>
      <c r="T106" s="39">
        <f t="shared" ca="1" si="39"/>
        <v>91045.621902643892</v>
      </c>
      <c r="U106" s="39">
        <f t="shared" ca="1" si="40"/>
        <v>351384.06918160681</v>
      </c>
      <c r="V106" s="39">
        <f t="shared" ca="1" si="41"/>
        <v>6812636.9299551435</v>
      </c>
    </row>
    <row r="107" spans="5:22" x14ac:dyDescent="0.35">
      <c r="E107" s="4">
        <v>89</v>
      </c>
      <c r="F107" s="54">
        <f t="shared" ca="1" si="42"/>
        <v>0.20659371490975964</v>
      </c>
      <c r="G107" s="39">
        <f t="shared" ca="1" si="34"/>
        <v>61790.399384372722</v>
      </c>
      <c r="H107" s="39">
        <f t="shared" ca="1" si="27"/>
        <v>13905.869160893264</v>
      </c>
      <c r="I107" s="39">
        <f t="shared" ca="1" si="28"/>
        <v>9165.404775883193</v>
      </c>
      <c r="J107" s="39">
        <f t="shared" ca="1" si="29"/>
        <v>4579.853415984785</v>
      </c>
      <c r="K107" s="39">
        <f t="shared" ca="1" si="35"/>
        <v>89441.526737133958</v>
      </c>
      <c r="L107" s="54">
        <f t="shared" ca="1" si="36"/>
        <v>0.34742837422628581</v>
      </c>
      <c r="M107" s="186">
        <f t="shared" ca="1" si="37"/>
        <v>4560707.7284376025</v>
      </c>
      <c r="N107" s="39">
        <f t="shared" ca="1" si="30"/>
        <v>1026382.8294459543</v>
      </c>
      <c r="O107" s="39">
        <f t="shared" ca="1" si="31"/>
        <v>676492.34852172073</v>
      </c>
      <c r="P107" s="39">
        <f t="shared" ca="1" si="32"/>
        <v>338035.89356109168</v>
      </c>
      <c r="Q107" s="39">
        <f t="shared" ca="1" si="38"/>
        <v>6601618.7999663688</v>
      </c>
      <c r="S107" s="39">
        <f t="shared" ca="1" si="33"/>
        <v>5605.9249514437852</v>
      </c>
      <c r="T107" s="39">
        <f t="shared" ca="1" si="39"/>
        <v>90467.59827259295</v>
      </c>
      <c r="U107" s="39">
        <f t="shared" ca="1" si="40"/>
        <v>413769.54196474986</v>
      </c>
      <c r="V107" s="39">
        <f t="shared" ca="1" si="41"/>
        <v>6677352.4483700274</v>
      </c>
    </row>
    <row r="108" spans="5:22" x14ac:dyDescent="0.35">
      <c r="E108" s="4">
        <v>90</v>
      </c>
      <c r="F108" s="54">
        <f t="shared" ca="1" si="42"/>
        <v>4.7430048276054682E-2</v>
      </c>
      <c r="G108" s="39">
        <f t="shared" ca="1" si="34"/>
        <v>61845.960129434738</v>
      </c>
      <c r="H108" s="39">
        <f t="shared" ca="1" si="27"/>
        <v>13315.578095174607</v>
      </c>
      <c r="I108" s="39">
        <f t="shared" ca="1" si="28"/>
        <v>8967.1944952465292</v>
      </c>
      <c r="J108" s="39">
        <f t="shared" ca="1" si="29"/>
        <v>4611.5909297047456</v>
      </c>
      <c r="K108" s="39">
        <f t="shared" ca="1" si="35"/>
        <v>88740.323649560625</v>
      </c>
      <c r="L108" s="54">
        <f t="shared" ca="1" si="36"/>
        <v>0.21047569532795207</v>
      </c>
      <c r="M108" s="186">
        <f t="shared" ca="1" si="37"/>
        <v>4545904.6800931441</v>
      </c>
      <c r="N108" s="39">
        <f t="shared" ca="1" si="30"/>
        <v>978743.77977666701</v>
      </c>
      <c r="O108" s="39">
        <f t="shared" ca="1" si="31"/>
        <v>659121.65221355506</v>
      </c>
      <c r="P108" s="39">
        <f t="shared" ca="1" si="32"/>
        <v>338968.8307230667</v>
      </c>
      <c r="Q108" s="39">
        <f t="shared" ca="1" si="38"/>
        <v>6522738.942806433</v>
      </c>
      <c r="S108" s="39">
        <f t="shared" ca="1" si="33"/>
        <v>5561.7201765286773</v>
      </c>
      <c r="T108" s="39">
        <f t="shared" ca="1" si="39"/>
        <v>89690.452896384551</v>
      </c>
      <c r="U108" s="39">
        <f t="shared" ca="1" si="40"/>
        <v>408806.81174544594</v>
      </c>
      <c r="V108" s="39">
        <f t="shared" ca="1" si="41"/>
        <v>6592576.9238288123</v>
      </c>
    </row>
    <row r="109" spans="5:22" x14ac:dyDescent="0.35">
      <c r="E109" s="4">
        <v>91</v>
      </c>
      <c r="F109" s="54">
        <f t="shared" ca="1" si="42"/>
        <v>0.12138957417011476</v>
      </c>
      <c r="G109" s="39">
        <f t="shared" ca="1" si="34"/>
        <v>65022.876966585231</v>
      </c>
      <c r="H109" s="39">
        <f t="shared" ca="1" si="27"/>
        <v>13323.50474169275</v>
      </c>
      <c r="I109" s="39">
        <f t="shared" ca="1" si="28"/>
        <v>9263.5646350875213</v>
      </c>
      <c r="J109" s="39">
        <f t="shared" ca="1" si="29"/>
        <v>4468.252545262847</v>
      </c>
      <c r="K109" s="39">
        <f t="shared" ca="1" si="35"/>
        <v>92078.198888628351</v>
      </c>
      <c r="L109" s="54">
        <f t="shared" ca="1" si="36"/>
        <v>0.35326332606250233</v>
      </c>
      <c r="M109" s="186">
        <f t="shared" ca="1" si="37"/>
        <v>4800053.4750310034</v>
      </c>
      <c r="N109" s="39">
        <f t="shared" ca="1" si="30"/>
        <v>983554.37683601072</v>
      </c>
      <c r="O109" s="39">
        <f t="shared" ca="1" si="31"/>
        <v>683845.55855128809</v>
      </c>
      <c r="P109" s="39">
        <f t="shared" ca="1" si="32"/>
        <v>329850.84877476189</v>
      </c>
      <c r="Q109" s="39">
        <f t="shared" ca="1" si="38"/>
        <v>6797304.2591930646</v>
      </c>
      <c r="S109" s="39">
        <f t="shared" ca="1" si="33"/>
        <v>2538.6116847282265</v>
      </c>
      <c r="T109" s="39">
        <f t="shared" ca="1" si="39"/>
        <v>90148.558028093728</v>
      </c>
      <c r="U109" s="39">
        <f t="shared" ca="1" si="40"/>
        <v>187402.84046945593</v>
      </c>
      <c r="V109" s="39">
        <f t="shared" ca="1" si="41"/>
        <v>6654856.250887759</v>
      </c>
    </row>
    <row r="110" spans="5:22" x14ac:dyDescent="0.35">
      <c r="E110" s="4">
        <v>92</v>
      </c>
      <c r="F110" s="54">
        <f t="shared" ca="1" si="42"/>
        <v>0.23990854232626813</v>
      </c>
      <c r="G110" s="39">
        <f t="shared" ca="1" si="34"/>
        <v>62382.138986785125</v>
      </c>
      <c r="H110" s="39">
        <f t="shared" ca="1" si="27"/>
        <v>13170.028689379882</v>
      </c>
      <c r="I110" s="39">
        <f t="shared" ca="1" si="28"/>
        <v>8955.3601840566171</v>
      </c>
      <c r="J110" s="39">
        <f t="shared" ca="1" si="29"/>
        <v>4505.4619076992731</v>
      </c>
      <c r="K110" s="39">
        <f t="shared" ca="1" si="35"/>
        <v>89012.989767920881</v>
      </c>
      <c r="L110" s="54">
        <f t="shared" ca="1" si="36"/>
        <v>0.52835616417541131</v>
      </c>
      <c r="M110" s="186">
        <f t="shared" ca="1" si="37"/>
        <v>4625804.8794308435</v>
      </c>
      <c r="N110" s="39">
        <f t="shared" ca="1" si="30"/>
        <v>976593.36411153211</v>
      </c>
      <c r="O110" s="39">
        <f t="shared" ca="1" si="31"/>
        <v>664064.25796405156</v>
      </c>
      <c r="P110" s="39">
        <f t="shared" ca="1" si="32"/>
        <v>334092.2259998183</v>
      </c>
      <c r="Q110" s="39">
        <f t="shared" ca="1" si="38"/>
        <v>6600554.7275062455</v>
      </c>
      <c r="S110" s="39">
        <f t="shared" ca="1" si="33"/>
        <v>6061.9569442123793</v>
      </c>
      <c r="T110" s="39">
        <f t="shared" ca="1" si="39"/>
        <v>90569.484804433989</v>
      </c>
      <c r="U110" s="39">
        <f t="shared" ca="1" si="40"/>
        <v>449510.55649722967</v>
      </c>
      <c r="V110" s="39">
        <f t="shared" ca="1" si="41"/>
        <v>6715973.0580036566</v>
      </c>
    </row>
    <row r="111" spans="5:22" x14ac:dyDescent="0.35">
      <c r="E111" s="4">
        <v>93</v>
      </c>
      <c r="F111" s="54">
        <f t="shared" ca="1" si="42"/>
        <v>8.9223093495581773E-2</v>
      </c>
      <c r="G111" s="39">
        <f t="shared" ca="1" si="34"/>
        <v>64792.118105499663</v>
      </c>
      <c r="H111" s="39">
        <f t="shared" ca="1" si="27"/>
        <v>13931.784260875576</v>
      </c>
      <c r="I111" s="39">
        <f t="shared" ca="1" si="28"/>
        <v>8904.3232601594354</v>
      </c>
      <c r="J111" s="39">
        <f t="shared" ca="1" si="29"/>
        <v>4550.2202835459702</v>
      </c>
      <c r="K111" s="39">
        <f t="shared" ca="1" si="35"/>
        <v>92178.445910080656</v>
      </c>
      <c r="L111" s="54">
        <f t="shared" ca="1" si="36"/>
        <v>9.8816319402300623E-2</v>
      </c>
      <c r="M111" s="186">
        <f t="shared" ca="1" si="37"/>
        <v>4739242.2024897607</v>
      </c>
      <c r="N111" s="39">
        <f t="shared" ca="1" si="30"/>
        <v>1019045.2458679498</v>
      </c>
      <c r="O111" s="39">
        <f t="shared" ca="1" si="31"/>
        <v>651309.84775718919</v>
      </c>
      <c r="P111" s="39">
        <f t="shared" ca="1" si="32"/>
        <v>332827.45847716852</v>
      </c>
      <c r="Q111" s="39">
        <f t="shared" ca="1" si="38"/>
        <v>6742424.7545920685</v>
      </c>
      <c r="S111" s="39">
        <f t="shared" ca="1" si="33"/>
        <v>2358.4401594855935</v>
      </c>
      <c r="T111" s="39">
        <f t="shared" ca="1" si="39"/>
        <v>89986.665786020269</v>
      </c>
      <c r="U111" s="39">
        <f t="shared" ca="1" si="40"/>
        <v>172508.9326093827</v>
      </c>
      <c r="V111" s="39">
        <f t="shared" ca="1" si="41"/>
        <v>6582106.2287242832</v>
      </c>
    </row>
    <row r="112" spans="5:22" x14ac:dyDescent="0.35">
      <c r="E112" s="4">
        <v>94</v>
      </c>
      <c r="F112" s="54">
        <f t="shared" ca="1" si="42"/>
        <v>0.42569704140591724</v>
      </c>
      <c r="G112" s="39">
        <f t="shared" ca="1" si="34"/>
        <v>65095.825978244429</v>
      </c>
      <c r="H112" s="39">
        <f t="shared" ca="1" si="27"/>
        <v>13707.189842289588</v>
      </c>
      <c r="I112" s="39">
        <f t="shared" ca="1" si="28"/>
        <v>8861.8449134553121</v>
      </c>
      <c r="J112" s="39">
        <f t="shared" ca="1" si="29"/>
        <v>4673.5383389683057</v>
      </c>
      <c r="K112" s="39">
        <f t="shared" ca="1" si="35"/>
        <v>92338.399072957633</v>
      </c>
      <c r="L112" s="54">
        <f t="shared" ca="1" si="36"/>
        <v>0.43021349177580503</v>
      </c>
      <c r="M112" s="186">
        <f t="shared" ca="1" si="37"/>
        <v>4815119.3361474713</v>
      </c>
      <c r="N112" s="39">
        <f t="shared" ca="1" si="30"/>
        <v>1013916.8504584479</v>
      </c>
      <c r="O112" s="39">
        <f t="shared" ca="1" si="31"/>
        <v>655508.09372907784</v>
      </c>
      <c r="P112" s="39">
        <f t="shared" ca="1" si="32"/>
        <v>345700.27318977</v>
      </c>
      <c r="Q112" s="39">
        <f t="shared" ca="1" si="38"/>
        <v>6830244.553524767</v>
      </c>
      <c r="S112" s="39">
        <f t="shared" ca="1" si="33"/>
        <v>3378.258981859899</v>
      </c>
      <c r="T112" s="39">
        <f t="shared" ca="1" si="39"/>
        <v>91043.119715849214</v>
      </c>
      <c r="U112" s="39">
        <f t="shared" ca="1" si="40"/>
        <v>249888.83544551604</v>
      </c>
      <c r="V112" s="39">
        <f t="shared" ca="1" si="41"/>
        <v>6734433.1157805128</v>
      </c>
    </row>
    <row r="113" spans="5:22" x14ac:dyDescent="0.35">
      <c r="E113" s="4">
        <v>95</v>
      </c>
      <c r="F113" s="54">
        <f t="shared" ca="1" si="42"/>
        <v>3.8054175857358263E-3</v>
      </c>
      <c r="G113" s="39">
        <f t="shared" ca="1" si="34"/>
        <v>59229.308846053274</v>
      </c>
      <c r="H113" s="39">
        <f t="shared" ca="1" si="27"/>
        <v>13327.22344293405</v>
      </c>
      <c r="I113" s="39">
        <f t="shared" ca="1" si="28"/>
        <v>8680.8155117626993</v>
      </c>
      <c r="J113" s="39">
        <f t="shared" ca="1" si="29"/>
        <v>4657.335674191384</v>
      </c>
      <c r="K113" s="39">
        <f t="shared" ca="1" si="35"/>
        <v>85894.683474941412</v>
      </c>
      <c r="L113" s="54">
        <f t="shared" ca="1" si="36"/>
        <v>0.1709039467250234</v>
      </c>
      <c r="M113" s="186">
        <f t="shared" ca="1" si="37"/>
        <v>4347171.0168937882</v>
      </c>
      <c r="N113" s="39">
        <f t="shared" ca="1" si="30"/>
        <v>978159.64115628658</v>
      </c>
      <c r="O113" s="39">
        <f t="shared" ca="1" si="31"/>
        <v>637133.71523246157</v>
      </c>
      <c r="P113" s="39">
        <f t="shared" ca="1" si="32"/>
        <v>341827.97424520977</v>
      </c>
      <c r="Q113" s="39">
        <f t="shared" ca="1" si="38"/>
        <v>6304292.347527747</v>
      </c>
      <c r="S113" s="39">
        <f t="shared" ca="1" si="33"/>
        <v>7542.2749571949244</v>
      </c>
      <c r="T113" s="39">
        <f t="shared" ca="1" si="39"/>
        <v>88779.622757944948</v>
      </c>
      <c r="U113" s="39">
        <f t="shared" ca="1" si="40"/>
        <v>553569.84125176736</v>
      </c>
      <c r="V113" s="39">
        <f t="shared" ca="1" si="41"/>
        <v>6516034.2145343041</v>
      </c>
    </row>
    <row r="114" spans="5:22" x14ac:dyDescent="0.35">
      <c r="E114" s="4">
        <v>96</v>
      </c>
      <c r="F114" s="54">
        <f t="shared" ca="1" si="42"/>
        <v>0.18381126235275547</v>
      </c>
      <c r="G114" s="39">
        <f t="shared" ca="1" si="34"/>
        <v>62762.278040717443</v>
      </c>
      <c r="H114" s="39">
        <f t="shared" ca="1" si="27"/>
        <v>12880.59481912603</v>
      </c>
      <c r="I114" s="39">
        <f t="shared" ca="1" si="28"/>
        <v>9481.0594162251964</v>
      </c>
      <c r="J114" s="39">
        <f t="shared" ca="1" si="29"/>
        <v>4548.6782795889303</v>
      </c>
      <c r="K114" s="39">
        <f t="shared" ca="1" si="35"/>
        <v>89672.610555657593</v>
      </c>
      <c r="L114" s="54">
        <f t="shared" ca="1" si="36"/>
        <v>3.0954215006508301E-2</v>
      </c>
      <c r="M114" s="186">
        <f t="shared" ca="1" si="37"/>
        <v>4563858.7960958676</v>
      </c>
      <c r="N114" s="39">
        <f t="shared" ca="1" si="30"/>
        <v>936632.92345886317</v>
      </c>
      <c r="O114" s="39">
        <f t="shared" ca="1" si="31"/>
        <v>689430.30374033062</v>
      </c>
      <c r="P114" s="39">
        <f t="shared" ca="1" si="32"/>
        <v>330764.37033474591</v>
      </c>
      <c r="Q114" s="39">
        <f t="shared" ca="1" si="38"/>
        <v>6520686.393629808</v>
      </c>
      <c r="S114" s="39">
        <f t="shared" ca="1" si="33"/>
        <v>5268.2882624346021</v>
      </c>
      <c r="T114" s="39">
        <f t="shared" ca="1" si="39"/>
        <v>90392.220538503258</v>
      </c>
      <c r="U114" s="39">
        <f t="shared" ca="1" si="40"/>
        <v>383091.95391668618</v>
      </c>
      <c r="V114" s="39">
        <f t="shared" ca="1" si="41"/>
        <v>6573013.9772117482</v>
      </c>
    </row>
    <row r="115" spans="5:22" x14ac:dyDescent="0.35">
      <c r="E115" s="4">
        <v>97</v>
      </c>
      <c r="F115" s="54">
        <f t="shared" ca="1" si="42"/>
        <v>0.74866755581369449</v>
      </c>
      <c r="G115" s="39">
        <f t="shared" ca="1" si="34"/>
        <v>63300.916035279217</v>
      </c>
      <c r="H115" s="39">
        <f t="shared" ca="1" si="27"/>
        <v>13988.810154334269</v>
      </c>
      <c r="I115" s="39">
        <f t="shared" ca="1" si="28"/>
        <v>9325.1018610502833</v>
      </c>
      <c r="J115" s="39">
        <f t="shared" ca="1" si="29"/>
        <v>4462.1750418206075</v>
      </c>
      <c r="K115" s="39">
        <f t="shared" ca="1" si="35"/>
        <v>91077.003092484374</v>
      </c>
      <c r="L115" s="54">
        <f t="shared" ca="1" si="36"/>
        <v>0.5952490535473316</v>
      </c>
      <c r="M115" s="186">
        <f t="shared" ca="1" si="37"/>
        <v>4701905.440230757</v>
      </c>
      <c r="N115" s="39">
        <f t="shared" ca="1" si="30"/>
        <v>1039069.6799768583</v>
      </c>
      <c r="O115" s="39">
        <f t="shared" ca="1" si="31"/>
        <v>692655.80843635707</v>
      </c>
      <c r="P115" s="39">
        <f t="shared" ca="1" si="32"/>
        <v>331444.25734226539</v>
      </c>
      <c r="Q115" s="39">
        <f t="shared" ca="1" si="38"/>
        <v>6765075.1859862376</v>
      </c>
      <c r="S115" s="39">
        <f t="shared" ca="1" si="33"/>
        <v>5210.5817938960081</v>
      </c>
      <c r="T115" s="39">
        <f t="shared" ca="1" si="39"/>
        <v>91825.409844559777</v>
      </c>
      <c r="U115" s="39">
        <f t="shared" ca="1" si="40"/>
        <v>387034.8869806669</v>
      </c>
      <c r="V115" s="39">
        <f t="shared" ca="1" si="41"/>
        <v>6820665.8156246394</v>
      </c>
    </row>
    <row r="116" spans="5:22" x14ac:dyDescent="0.35">
      <c r="E116" s="4">
        <v>98</v>
      </c>
      <c r="F116" s="54">
        <f t="shared" ca="1" si="42"/>
        <v>0.82523580879064862</v>
      </c>
      <c r="G116" s="39">
        <f t="shared" ca="1" si="34"/>
        <v>64254.20633060109</v>
      </c>
      <c r="H116" s="39">
        <f t="shared" ca="1" si="27"/>
        <v>13186.12512459233</v>
      </c>
      <c r="I116" s="39">
        <f t="shared" ca="1" si="28"/>
        <v>8998.3538725261169</v>
      </c>
      <c r="J116" s="39">
        <f t="shared" ca="1" si="29"/>
        <v>4369.1619855557492</v>
      </c>
      <c r="K116" s="39">
        <f t="shared" ca="1" si="35"/>
        <v>90807.847313275284</v>
      </c>
      <c r="L116" s="54">
        <f t="shared" ca="1" si="36"/>
        <v>6.9562518822057218E-3</v>
      </c>
      <c r="M116" s="186">
        <f t="shared" ca="1" si="37"/>
        <v>4644133.3774546375</v>
      </c>
      <c r="N116" s="39">
        <f t="shared" ca="1" si="30"/>
        <v>953060.15446412493</v>
      </c>
      <c r="O116" s="39">
        <f t="shared" ca="1" si="31"/>
        <v>650378.51913586608</v>
      </c>
      <c r="P116" s="39">
        <f t="shared" ca="1" si="32"/>
        <v>315792.1040098794</v>
      </c>
      <c r="Q116" s="39">
        <f t="shared" ca="1" si="38"/>
        <v>6563364.1550645083</v>
      </c>
      <c r="S116" s="39">
        <f t="shared" ca="1" si="33"/>
        <v>5628.6257166610994</v>
      </c>
      <c r="T116" s="39">
        <f t="shared" ca="1" si="39"/>
        <v>92067.311044380636</v>
      </c>
      <c r="U116" s="39">
        <f t="shared" ca="1" si="40"/>
        <v>406822.99343095475</v>
      </c>
      <c r="V116" s="39">
        <f t="shared" ca="1" si="41"/>
        <v>6654395.044485583</v>
      </c>
    </row>
    <row r="117" spans="5:22" x14ac:dyDescent="0.35">
      <c r="E117" s="4">
        <v>99</v>
      </c>
      <c r="F117" s="54">
        <f t="shared" ca="1" si="42"/>
        <v>0.70176332874768454</v>
      </c>
      <c r="G117" s="39">
        <f t="shared" ca="1" si="34"/>
        <v>63806.749976997344</v>
      </c>
      <c r="H117" s="39">
        <f t="shared" ca="1" si="27"/>
        <v>13680.246399968857</v>
      </c>
      <c r="I117" s="39">
        <f t="shared" ca="1" si="28"/>
        <v>9160.6421530755506</v>
      </c>
      <c r="J117" s="39">
        <f t="shared" ca="1" si="29"/>
        <v>4710.2853759765731</v>
      </c>
      <c r="K117" s="39">
        <f t="shared" ca="1" si="35"/>
        <v>91357.923906018317</v>
      </c>
      <c r="L117" s="54">
        <f t="shared" ca="1" si="36"/>
        <v>0.64196112831910435</v>
      </c>
      <c r="M117" s="186">
        <f t="shared" ca="1" si="37"/>
        <v>4745276.4731162013</v>
      </c>
      <c r="N117" s="39">
        <f t="shared" ca="1" si="30"/>
        <v>1017393.1662654433</v>
      </c>
      <c r="O117" s="39">
        <f t="shared" ca="1" si="31"/>
        <v>681272.43125996902</v>
      </c>
      <c r="P117" s="39">
        <f t="shared" ca="1" si="32"/>
        <v>350301.596372528</v>
      </c>
      <c r="Q117" s="39">
        <f t="shared" ca="1" si="38"/>
        <v>6794243.6670141416</v>
      </c>
      <c r="S117" s="39">
        <f t="shared" ca="1" si="33"/>
        <v>5049.3202686629902</v>
      </c>
      <c r="T117" s="39">
        <f t="shared" ca="1" si="39"/>
        <v>91696.958798704742</v>
      </c>
      <c r="U117" s="39">
        <f t="shared" ca="1" si="40"/>
        <v>375515.45384701644</v>
      </c>
      <c r="V117" s="39">
        <f t="shared" ca="1" si="41"/>
        <v>6819457.5244886298</v>
      </c>
    </row>
    <row r="118" spans="5:22" x14ac:dyDescent="0.35">
      <c r="E118" s="4">
        <v>100</v>
      </c>
      <c r="F118" s="54">
        <f t="shared" ca="1" si="42"/>
        <v>0.62009874883649818</v>
      </c>
      <c r="G118" s="39">
        <f t="shared" ca="1" si="34"/>
        <v>61958.698070855513</v>
      </c>
      <c r="H118" s="39">
        <f t="shared" ca="1" si="27"/>
        <v>13972.298946288012</v>
      </c>
      <c r="I118" s="39">
        <f t="shared" ca="1" si="28"/>
        <v>9106.4898121825954</v>
      </c>
      <c r="J118" s="39">
        <f t="shared" ca="1" si="29"/>
        <v>4672.6309140857938</v>
      </c>
      <c r="K118" s="39">
        <f t="shared" ca="1" si="35"/>
        <v>89710.117743411916</v>
      </c>
      <c r="L118" s="54">
        <f t="shared" ca="1" si="36"/>
        <v>0.2872383733438012</v>
      </c>
      <c r="M118" s="186">
        <f t="shared" ca="1" si="37"/>
        <v>4565361.6270252429</v>
      </c>
      <c r="N118" s="39">
        <f t="shared" ca="1" si="30"/>
        <v>1029534.1806207799</v>
      </c>
      <c r="O118" s="39">
        <f t="shared" ca="1" si="31"/>
        <v>671002.14239315561</v>
      </c>
      <c r="P118" s="39">
        <f t="shared" ca="1" si="32"/>
        <v>344297.90387176571</v>
      </c>
      <c r="Q118" s="39">
        <f t="shared" ca="1" si="38"/>
        <v>6610195.8539109444</v>
      </c>
      <c r="S118" s="39">
        <f t="shared" ca="1" si="33"/>
        <v>6455.3909893561249</v>
      </c>
      <c r="T118" s="39">
        <f t="shared" ca="1" si="39"/>
        <v>91492.877818682246</v>
      </c>
      <c r="U118" s="39">
        <f t="shared" ca="1" si="40"/>
        <v>475658.70858919481</v>
      </c>
      <c r="V118" s="39">
        <f t="shared" ca="1" si="41"/>
        <v>6741556.6586283743</v>
      </c>
    </row>
    <row r="119" spans="5:22" x14ac:dyDescent="0.35">
      <c r="E119" s="4">
        <v>101</v>
      </c>
      <c r="F119" s="54">
        <f t="shared" ca="1" si="42"/>
        <v>0.66742400536184698</v>
      </c>
      <c r="G119" s="39">
        <f t="shared" ca="1" si="34"/>
        <v>64117.507428481164</v>
      </c>
      <c r="H119" s="39">
        <f t="shared" ca="1" si="27"/>
        <v>13082.770131255347</v>
      </c>
      <c r="I119" s="39">
        <f t="shared" ca="1" si="28"/>
        <v>9563.9796186615567</v>
      </c>
      <c r="J119" s="39">
        <f t="shared" ca="1" si="29"/>
        <v>4528.8987257292729</v>
      </c>
      <c r="K119" s="39">
        <f t="shared" ca="1" si="35"/>
        <v>91293.155904127343</v>
      </c>
      <c r="L119" s="54">
        <f t="shared" ca="1" si="36"/>
        <v>0.46339049528432719</v>
      </c>
      <c r="M119" s="186">
        <f t="shared" ca="1" si="37"/>
        <v>4746741.2420818051</v>
      </c>
      <c r="N119" s="39">
        <f t="shared" ca="1" si="30"/>
        <v>968542.40024808783</v>
      </c>
      <c r="O119" s="39">
        <f t="shared" ca="1" si="31"/>
        <v>708039.63402614801</v>
      </c>
      <c r="P119" s="39">
        <f t="shared" ca="1" si="32"/>
        <v>335283.00186356937</v>
      </c>
      <c r="Q119" s="39">
        <f t="shared" ca="1" si="38"/>
        <v>6758606.2782196105</v>
      </c>
      <c r="S119" s="39">
        <f t="shared" ca="1" si="33"/>
        <v>4844.5271627062175</v>
      </c>
      <c r="T119" s="39">
        <f t="shared" ca="1" si="39"/>
        <v>91608.784341104285</v>
      </c>
      <c r="U119" s="39">
        <f t="shared" ca="1" si="40"/>
        <v>358649.57643984142</v>
      </c>
      <c r="V119" s="39">
        <f t="shared" ca="1" si="41"/>
        <v>6781972.8527958831</v>
      </c>
    </row>
    <row r="120" spans="5:22" x14ac:dyDescent="0.35">
      <c r="E120" s="4">
        <v>102</v>
      </c>
      <c r="F120" s="54">
        <f t="shared" ca="1" si="42"/>
        <v>3.106677878016384E-2</v>
      </c>
      <c r="G120" s="39">
        <f t="shared" ca="1" si="34"/>
        <v>64874.817522566969</v>
      </c>
      <c r="H120" s="39">
        <f t="shared" ca="1" si="27"/>
        <v>13009.074795929428</v>
      </c>
      <c r="I120" s="39">
        <f t="shared" ca="1" si="28"/>
        <v>9057.0345101575331</v>
      </c>
      <c r="J120" s="39">
        <f t="shared" ca="1" si="29"/>
        <v>4756.5259742643866</v>
      </c>
      <c r="K120" s="39">
        <f t="shared" ca="1" si="35"/>
        <v>91697.452802918313</v>
      </c>
      <c r="L120" s="54">
        <f t="shared" ca="1" si="36"/>
        <v>0.61912959963793524</v>
      </c>
      <c r="M120" s="186">
        <f t="shared" ca="1" si="37"/>
        <v>4821799.2700869069</v>
      </c>
      <c r="N120" s="39">
        <f t="shared" ca="1" si="30"/>
        <v>966895.16442491114</v>
      </c>
      <c r="O120" s="39">
        <f t="shared" ca="1" si="31"/>
        <v>673161.08249612141</v>
      </c>
      <c r="P120" s="39">
        <f t="shared" ca="1" si="32"/>
        <v>353527.21358914644</v>
      </c>
      <c r="Q120" s="39">
        <f t="shared" ca="1" si="38"/>
        <v>6815382.7305970863</v>
      </c>
      <c r="S120" s="39">
        <f t="shared" ca="1" si="33"/>
        <v>2571.6206142662559</v>
      </c>
      <c r="T120" s="39">
        <f t="shared" ca="1" si="39"/>
        <v>89512.547442920186</v>
      </c>
      <c r="U120" s="39">
        <f t="shared" ca="1" si="40"/>
        <v>191134.84822513978</v>
      </c>
      <c r="V120" s="39">
        <f t="shared" ca="1" si="41"/>
        <v>6652990.3652330795</v>
      </c>
    </row>
    <row r="121" spans="5:22" x14ac:dyDescent="0.35">
      <c r="E121" s="4">
        <v>103</v>
      </c>
      <c r="F121" s="54">
        <f t="shared" ca="1" si="42"/>
        <v>0.33386335486758367</v>
      </c>
      <c r="G121" s="39">
        <f t="shared" ca="1" si="34"/>
        <v>63199.016749226597</v>
      </c>
      <c r="H121" s="39">
        <f t="shared" ca="1" si="27"/>
        <v>13575.452069120105</v>
      </c>
      <c r="I121" s="39">
        <f t="shared" ca="1" si="28"/>
        <v>8837.2433141554702</v>
      </c>
      <c r="J121" s="39">
        <f t="shared" ca="1" si="29"/>
        <v>4578.3437396904637</v>
      </c>
      <c r="K121" s="39">
        <f t="shared" ca="1" si="35"/>
        <v>90190.055872192635</v>
      </c>
      <c r="L121" s="54">
        <f t="shared" ca="1" si="36"/>
        <v>0.92795835779723534</v>
      </c>
      <c r="M121" s="186">
        <f t="shared" ca="1" si="37"/>
        <v>4751454.884868281</v>
      </c>
      <c r="N121" s="39">
        <f t="shared" ca="1" si="30"/>
        <v>1020635.3099457879</v>
      </c>
      <c r="O121" s="39">
        <f t="shared" ca="1" si="31"/>
        <v>664405.31947559793</v>
      </c>
      <c r="P121" s="39">
        <f t="shared" ca="1" si="32"/>
        <v>344210.95209245611</v>
      </c>
      <c r="Q121" s="39">
        <f t="shared" ca="1" si="38"/>
        <v>6780706.4663821226</v>
      </c>
      <c r="S121" s="39">
        <f t="shared" ca="1" si="33"/>
        <v>5210.7334837963135</v>
      </c>
      <c r="T121" s="39">
        <f t="shared" ca="1" si="39"/>
        <v>90822.445616298486</v>
      </c>
      <c r="U121" s="39">
        <f t="shared" ca="1" si="40"/>
        <v>391755.54207706393</v>
      </c>
      <c r="V121" s="39">
        <f t="shared" ca="1" si="41"/>
        <v>6828251.0563667305</v>
      </c>
    </row>
    <row r="122" spans="5:22" x14ac:dyDescent="0.35">
      <c r="E122" s="4">
        <v>104</v>
      </c>
      <c r="F122" s="54">
        <f t="shared" ca="1" si="42"/>
        <v>0.18680455615528735</v>
      </c>
      <c r="G122" s="39">
        <f t="shared" ca="1" si="34"/>
        <v>64970.796691354561</v>
      </c>
      <c r="H122" s="39">
        <f t="shared" ca="1" si="27"/>
        <v>13055.691958231617</v>
      </c>
      <c r="I122" s="39">
        <f t="shared" ca="1" si="28"/>
        <v>9030.6654988196733</v>
      </c>
      <c r="J122" s="39">
        <f t="shared" ca="1" si="29"/>
        <v>4601.1247088490654</v>
      </c>
      <c r="K122" s="39">
        <f t="shared" ca="1" si="35"/>
        <v>91658.278857254903</v>
      </c>
      <c r="L122" s="54">
        <f t="shared" ca="1" si="36"/>
        <v>0.85203464876798218</v>
      </c>
      <c r="M122" s="186">
        <f t="shared" ca="1" si="37"/>
        <v>4864655.4584990554</v>
      </c>
      <c r="N122" s="39">
        <f t="shared" ca="1" si="30"/>
        <v>977538.31541894749</v>
      </c>
      <c r="O122" s="39">
        <f t="shared" ca="1" si="31"/>
        <v>676166.5001801952</v>
      </c>
      <c r="P122" s="39">
        <f t="shared" ca="1" si="32"/>
        <v>344506.87955186947</v>
      </c>
      <c r="Q122" s="39">
        <f t="shared" ca="1" si="38"/>
        <v>6862867.1536500677</v>
      </c>
      <c r="S122" s="39">
        <f t="shared" ca="1" si="33"/>
        <v>3345.2845250972496</v>
      </c>
      <c r="T122" s="39">
        <f t="shared" ca="1" si="39"/>
        <v>90402.438673503086</v>
      </c>
      <c r="U122" s="39">
        <f t="shared" ca="1" si="40"/>
        <v>250476.48257347345</v>
      </c>
      <c r="V122" s="39">
        <f t="shared" ca="1" si="41"/>
        <v>6768836.7566716718</v>
      </c>
    </row>
    <row r="123" spans="5:22" x14ac:dyDescent="0.35">
      <c r="E123" s="4">
        <v>105</v>
      </c>
      <c r="F123" s="54">
        <f t="shared" ca="1" si="42"/>
        <v>0.5842501520385105</v>
      </c>
      <c r="G123" s="39">
        <f t="shared" ca="1" si="34"/>
        <v>64616.959110714102</v>
      </c>
      <c r="H123" s="39">
        <f t="shared" ca="1" si="27"/>
        <v>14055.186980210265</v>
      </c>
      <c r="I123" s="39">
        <f t="shared" ca="1" si="28"/>
        <v>9099.9189667454302</v>
      </c>
      <c r="J123" s="39">
        <f t="shared" ca="1" si="29"/>
        <v>4856.3115309556752</v>
      </c>
      <c r="K123" s="39">
        <f t="shared" ca="1" si="35"/>
        <v>92628.37658862547</v>
      </c>
      <c r="L123" s="54">
        <f t="shared" ca="1" si="36"/>
        <v>0.71179409569860252</v>
      </c>
      <c r="M123" s="186">
        <f t="shared" ca="1" si="37"/>
        <v>4814864.6983081279</v>
      </c>
      <c r="N123" s="39">
        <f t="shared" ca="1" si="30"/>
        <v>1047307.4646422577</v>
      </c>
      <c r="O123" s="39">
        <f t="shared" ca="1" si="31"/>
        <v>678070.88407510996</v>
      </c>
      <c r="P123" s="39">
        <f t="shared" ca="1" si="32"/>
        <v>361862.94242540642</v>
      </c>
      <c r="Q123" s="39">
        <f t="shared" ca="1" si="38"/>
        <v>6902105.9894509017</v>
      </c>
      <c r="S123" s="39">
        <f t="shared" ca="1" si="33"/>
        <v>3636.0187681419029</v>
      </c>
      <c r="T123" s="39">
        <f t="shared" ca="1" si="39"/>
        <v>91408.0838258117</v>
      </c>
      <c r="U123" s="39">
        <f t="shared" ca="1" si="40"/>
        <v>270934.1115714843</v>
      </c>
      <c r="V123" s="39">
        <f t="shared" ca="1" si="41"/>
        <v>6811177.1585969795</v>
      </c>
    </row>
    <row r="124" spans="5:22" x14ac:dyDescent="0.35">
      <c r="E124" s="4">
        <v>106</v>
      </c>
      <c r="F124" s="54">
        <f t="shared" ca="1" si="42"/>
        <v>0.72629276668121578</v>
      </c>
      <c r="G124" s="39">
        <f t="shared" ca="1" si="34"/>
        <v>62505.986498916354</v>
      </c>
      <c r="H124" s="39">
        <f t="shared" ca="1" si="27"/>
        <v>13243.091867422834</v>
      </c>
      <c r="I124" s="39">
        <f t="shared" ca="1" si="28"/>
        <v>8957.2693045046781</v>
      </c>
      <c r="J124" s="39">
        <f t="shared" ca="1" si="29"/>
        <v>4491.3279819508234</v>
      </c>
      <c r="K124" s="39">
        <f t="shared" ca="1" si="35"/>
        <v>89197.675652794685</v>
      </c>
      <c r="L124" s="54">
        <f t="shared" ca="1" si="36"/>
        <v>0.32616944193102859</v>
      </c>
      <c r="M124" s="186">
        <f t="shared" ca="1" si="37"/>
        <v>4610827.1086383341</v>
      </c>
      <c r="N124" s="39">
        <f t="shared" ca="1" si="30"/>
        <v>976892.1411321084</v>
      </c>
      <c r="O124" s="39">
        <f t="shared" ca="1" si="31"/>
        <v>660743.43341977673</v>
      </c>
      <c r="P124" s="39">
        <f t="shared" ca="1" si="32"/>
        <v>331308.05500244012</v>
      </c>
      <c r="Q124" s="39">
        <f t="shared" ca="1" si="38"/>
        <v>6579770.7381926589</v>
      </c>
      <c r="S124" s="39">
        <f t="shared" ca="1" si="33"/>
        <v>7056.4313211579301</v>
      </c>
      <c r="T124" s="39">
        <f t="shared" ca="1" si="39"/>
        <v>91762.778992001797</v>
      </c>
      <c r="U124" s="39">
        <f t="shared" ca="1" si="40"/>
        <v>520525.89916973253</v>
      </c>
      <c r="V124" s="39">
        <f t="shared" ca="1" si="41"/>
        <v>6768988.5823599519</v>
      </c>
    </row>
    <row r="125" spans="5:22" x14ac:dyDescent="0.35">
      <c r="E125" s="4">
        <v>107</v>
      </c>
      <c r="F125" s="54">
        <f t="shared" ca="1" si="42"/>
        <v>0.3493123461092722</v>
      </c>
      <c r="G125" s="39">
        <f t="shared" ca="1" si="34"/>
        <v>65032.637803535843</v>
      </c>
      <c r="H125" s="39">
        <f t="shared" ca="1" si="27"/>
        <v>14018.824763421733</v>
      </c>
      <c r="I125" s="39">
        <f t="shared" ca="1" si="28"/>
        <v>8997.858158424011</v>
      </c>
      <c r="J125" s="39">
        <f t="shared" ca="1" si="29"/>
        <v>4363.3965123302587</v>
      </c>
      <c r="K125" s="39">
        <f t="shared" ca="1" si="35"/>
        <v>92412.717237711855</v>
      </c>
      <c r="L125" s="54">
        <f t="shared" ca="1" si="36"/>
        <v>1.2573558933810736E-2</v>
      </c>
      <c r="M125" s="186">
        <f t="shared" ca="1" si="37"/>
        <v>4711016.3597264802</v>
      </c>
      <c r="N125" s="39">
        <f t="shared" ca="1" si="30"/>
        <v>1015534.8919435606</v>
      </c>
      <c r="O125" s="39">
        <f t="shared" ca="1" si="31"/>
        <v>651812.05035680078</v>
      </c>
      <c r="P125" s="39">
        <f t="shared" ca="1" si="32"/>
        <v>316087.93750087864</v>
      </c>
      <c r="Q125" s="39">
        <f t="shared" ca="1" si="38"/>
        <v>6694451.23952772</v>
      </c>
      <c r="S125" s="39">
        <f t="shared" ca="1" si="33"/>
        <v>2811.5190494785693</v>
      </c>
      <c r="T125" s="39">
        <f t="shared" ca="1" si="39"/>
        <v>90860.839774860156</v>
      </c>
      <c r="U125" s="39">
        <f t="shared" ca="1" si="40"/>
        <v>203668.69136985924</v>
      </c>
      <c r="V125" s="39">
        <f t="shared" ca="1" si="41"/>
        <v>6582031.9933967013</v>
      </c>
    </row>
    <row r="126" spans="5:22" x14ac:dyDescent="0.35">
      <c r="E126" s="4">
        <v>108</v>
      </c>
      <c r="F126" s="54">
        <f t="shared" ca="1" si="42"/>
        <v>0.5955962052207342</v>
      </c>
      <c r="G126" s="39">
        <f t="shared" ca="1" si="34"/>
        <v>65408.746466031349</v>
      </c>
      <c r="H126" s="39">
        <f t="shared" ca="1" si="27"/>
        <v>13106.341403382892</v>
      </c>
      <c r="I126" s="39">
        <f t="shared" ca="1" si="28"/>
        <v>9107.3898118626366</v>
      </c>
      <c r="J126" s="39">
        <f t="shared" ca="1" si="29"/>
        <v>4666.6145745815174</v>
      </c>
      <c r="K126" s="39">
        <f t="shared" ca="1" si="35"/>
        <v>92289.092255858399</v>
      </c>
      <c r="L126" s="54">
        <f t="shared" ca="1" si="36"/>
        <v>0.75731333462562322</v>
      </c>
      <c r="M126" s="186">
        <f t="shared" ca="1" si="37"/>
        <v>4880603.4949783338</v>
      </c>
      <c r="N126" s="39">
        <f t="shared" ca="1" si="30"/>
        <v>977955.68812726927</v>
      </c>
      <c r="O126" s="39">
        <f t="shared" ca="1" si="31"/>
        <v>679565.97469714226</v>
      </c>
      <c r="P126" s="39">
        <f t="shared" ca="1" si="32"/>
        <v>348208.71264132182</v>
      </c>
      <c r="Q126" s="39">
        <f t="shared" ca="1" si="38"/>
        <v>6886333.8704440668</v>
      </c>
      <c r="S126" s="39">
        <f t="shared" ca="1" si="33"/>
        <v>3812.2279134643959</v>
      </c>
      <c r="T126" s="39">
        <f t="shared" ca="1" si="39"/>
        <v>91434.705594741274</v>
      </c>
      <c r="U126" s="39">
        <f t="shared" ca="1" si="40"/>
        <v>284456.9554282914</v>
      </c>
      <c r="V126" s="39">
        <f t="shared" ca="1" si="41"/>
        <v>6822582.1132310359</v>
      </c>
    </row>
    <row r="127" spans="5:22" x14ac:dyDescent="0.35">
      <c r="E127" s="4">
        <v>109</v>
      </c>
      <c r="F127" s="54">
        <f t="shared" ca="1" si="42"/>
        <v>0.39988474679693498</v>
      </c>
      <c r="G127" s="39">
        <f t="shared" ca="1" si="34"/>
        <v>65788.507611994501</v>
      </c>
      <c r="H127" s="39">
        <f t="shared" ca="1" si="27"/>
        <v>14224.811087922428</v>
      </c>
      <c r="I127" s="39">
        <f t="shared" ca="1" si="28"/>
        <v>9208.5991517689854</v>
      </c>
      <c r="J127" s="39">
        <f t="shared" ca="1" si="29"/>
        <v>4576.8634632038338</v>
      </c>
      <c r="K127" s="39">
        <f t="shared" ca="1" si="35"/>
        <v>93798.78131488974</v>
      </c>
      <c r="L127" s="54">
        <f t="shared" ca="1" si="36"/>
        <v>0.45933439999831061</v>
      </c>
      <c r="M127" s="186">
        <f t="shared" ca="1" si="37"/>
        <v>4869950.5900268182</v>
      </c>
      <c r="N127" s="39">
        <f t="shared" ca="1" si="30"/>
        <v>1052982.1949938543</v>
      </c>
      <c r="O127" s="39">
        <f t="shared" ca="1" si="31"/>
        <v>681660.4373664445</v>
      </c>
      <c r="P127" s="39">
        <f t="shared" ca="1" si="32"/>
        <v>338799.27866060869</v>
      </c>
      <c r="Q127" s="39">
        <f t="shared" ca="1" si="38"/>
        <v>6943392.5010477258</v>
      </c>
      <c r="S127" s="39">
        <f t="shared" ca="1" si="33"/>
        <v>1760.722002951803</v>
      </c>
      <c r="T127" s="39">
        <f t="shared" ca="1" si="39"/>
        <v>90982.639854637717</v>
      </c>
      <c r="U127" s="39">
        <f t="shared" ca="1" si="40"/>
        <v>130336.27708534639</v>
      </c>
      <c r="V127" s="39">
        <f t="shared" ca="1" si="41"/>
        <v>6734929.4994724635</v>
      </c>
    </row>
    <row r="128" spans="5:22" x14ac:dyDescent="0.35">
      <c r="E128" s="4">
        <v>110</v>
      </c>
      <c r="F128" s="54">
        <f t="shared" ca="1" si="42"/>
        <v>0.96507421389994952</v>
      </c>
      <c r="G128" s="39">
        <f t="shared" ca="1" si="34"/>
        <v>65252.866826103629</v>
      </c>
      <c r="H128" s="39">
        <f t="shared" ca="1" si="27"/>
        <v>13709.361132522787</v>
      </c>
      <c r="I128" s="39">
        <f t="shared" ca="1" si="28"/>
        <v>9465.5957229318883</v>
      </c>
      <c r="J128" s="39">
        <f t="shared" ca="1" si="29"/>
        <v>4563.0004253708785</v>
      </c>
      <c r="K128" s="39">
        <f t="shared" ca="1" si="35"/>
        <v>92990.824106929183</v>
      </c>
      <c r="L128" s="54">
        <f t="shared" ca="1" si="36"/>
        <v>1.543299528529285E-2</v>
      </c>
      <c r="M128" s="186">
        <f t="shared" ca="1" si="37"/>
        <v>4730854.5155666983</v>
      </c>
      <c r="N128" s="39">
        <f t="shared" ca="1" si="30"/>
        <v>993933.23502814653</v>
      </c>
      <c r="O128" s="39">
        <f t="shared" ca="1" si="31"/>
        <v>686258.83346549456</v>
      </c>
      <c r="P128" s="39">
        <f t="shared" ca="1" si="32"/>
        <v>330819.04622561357</v>
      </c>
      <c r="Q128" s="39">
        <f t="shared" ca="1" si="38"/>
        <v>6741865.6302859532</v>
      </c>
      <c r="S128" s="39">
        <f t="shared" ca="1" si="33"/>
        <v>4439.7693462719653</v>
      </c>
      <c r="T128" s="39">
        <f t="shared" ca="1" si="39"/>
        <v>92867.593027830269</v>
      </c>
      <c r="U128" s="39">
        <f t="shared" ca="1" si="40"/>
        <v>321884.75206552877</v>
      </c>
      <c r="V128" s="39">
        <f t="shared" ca="1" si="41"/>
        <v>6732931.3361258684</v>
      </c>
    </row>
    <row r="129" spans="5:22" x14ac:dyDescent="0.35">
      <c r="E129" s="4">
        <v>111</v>
      </c>
      <c r="F129" s="54">
        <f t="shared" ca="1" si="42"/>
        <v>0.27631653643267562</v>
      </c>
      <c r="G129" s="39">
        <f t="shared" ca="1" si="34"/>
        <v>63768.458457251334</v>
      </c>
      <c r="H129" s="39">
        <f t="shared" ca="1" si="27"/>
        <v>13825.420063318732</v>
      </c>
      <c r="I129" s="39">
        <f t="shared" ca="1" si="28"/>
        <v>9169.176400675191</v>
      </c>
      <c r="J129" s="39">
        <f t="shared" ca="1" si="29"/>
        <v>4561.3017818899625</v>
      </c>
      <c r="K129" s="39">
        <f t="shared" ca="1" si="35"/>
        <v>91324.356703135229</v>
      </c>
      <c r="L129" s="54">
        <f t="shared" ca="1" si="36"/>
        <v>0.88378296171562076</v>
      </c>
      <c r="M129" s="186">
        <f t="shared" ca="1" si="37"/>
        <v>4781667.4727013241</v>
      </c>
      <c r="N129" s="39">
        <f t="shared" ca="1" si="30"/>
        <v>1036696.8719734831</v>
      </c>
      <c r="O129" s="39">
        <f t="shared" ca="1" si="31"/>
        <v>687549.19920105918</v>
      </c>
      <c r="P129" s="39">
        <f t="shared" ca="1" si="32"/>
        <v>342028.47130543517</v>
      </c>
      <c r="Q129" s="39">
        <f t="shared" ca="1" si="38"/>
        <v>6847942.0151813021</v>
      </c>
      <c r="S129" s="39">
        <f t="shared" ca="1" si="33"/>
        <v>3909.2988704817872</v>
      </c>
      <c r="T129" s="39">
        <f t="shared" ca="1" si="39"/>
        <v>90672.353791727044</v>
      </c>
      <c r="U129" s="39">
        <f t="shared" ca="1" si="40"/>
        <v>293138.13917239435</v>
      </c>
      <c r="V129" s="39">
        <f t="shared" ca="1" si="41"/>
        <v>6799051.6830482613</v>
      </c>
    </row>
    <row r="130" spans="5:22" x14ac:dyDescent="0.35">
      <c r="E130" s="4">
        <v>112</v>
      </c>
      <c r="F130" s="54">
        <f t="shared" ca="1" si="42"/>
        <v>0.5966423053136094</v>
      </c>
      <c r="G130" s="39">
        <f t="shared" ca="1" si="34"/>
        <v>63993.330294266125</v>
      </c>
      <c r="H130" s="39">
        <f t="shared" ca="1" si="27"/>
        <v>13690.956281231898</v>
      </c>
      <c r="I130" s="39">
        <f t="shared" ca="1" si="28"/>
        <v>9097.4944178668284</v>
      </c>
      <c r="J130" s="39">
        <f t="shared" ca="1" si="29"/>
        <v>4674.4492236691349</v>
      </c>
      <c r="K130" s="39">
        <f t="shared" ca="1" si="35"/>
        <v>91456.230217033983</v>
      </c>
      <c r="L130" s="54">
        <f t="shared" ca="1" si="36"/>
        <v>0.60499627588313187</v>
      </c>
      <c r="M130" s="186">
        <f t="shared" ca="1" si="37"/>
        <v>4754533.5145178568</v>
      </c>
      <c r="N130" s="39">
        <f t="shared" ca="1" si="30"/>
        <v>1017201.4831168792</v>
      </c>
      <c r="O130" s="39">
        <f t="shared" ca="1" si="31"/>
        <v>675919.53581704106</v>
      </c>
      <c r="P130" s="39">
        <f t="shared" ca="1" si="32"/>
        <v>347299.09185298719</v>
      </c>
      <c r="Q130" s="39">
        <f t="shared" ca="1" si="38"/>
        <v>6794953.6253047641</v>
      </c>
      <c r="S130" s="39">
        <f t="shared" ca="1" si="33"/>
        <v>4655.3882592727332</v>
      </c>
      <c r="T130" s="39">
        <f t="shared" ca="1" si="39"/>
        <v>91437.169252637585</v>
      </c>
      <c r="U130" s="39">
        <f t="shared" ca="1" si="40"/>
        <v>345882.91311021836</v>
      </c>
      <c r="V130" s="39">
        <f t="shared" ca="1" si="41"/>
        <v>6793537.446561995</v>
      </c>
    </row>
    <row r="131" spans="5:22" x14ac:dyDescent="0.35">
      <c r="E131" s="4">
        <v>113</v>
      </c>
      <c r="F131" s="54">
        <f t="shared" ca="1" si="42"/>
        <v>0.43138550281178334</v>
      </c>
      <c r="G131" s="39">
        <f t="shared" ca="1" si="34"/>
        <v>63880.055917978803</v>
      </c>
      <c r="H131" s="39">
        <f t="shared" ca="1" si="27"/>
        <v>13142.081731905822</v>
      </c>
      <c r="I131" s="39">
        <f t="shared" ca="1" si="28"/>
        <v>9066.6223041974099</v>
      </c>
      <c r="J131" s="39">
        <f t="shared" ca="1" si="29"/>
        <v>4590.0558758805282</v>
      </c>
      <c r="K131" s="39">
        <f t="shared" ca="1" si="35"/>
        <v>90678.815829962565</v>
      </c>
      <c r="L131" s="54">
        <f t="shared" ca="1" si="36"/>
        <v>6.9576993403109411E-2</v>
      </c>
      <c r="M131" s="186">
        <f t="shared" ca="1" si="37"/>
        <v>4663505.9202588731</v>
      </c>
      <c r="N131" s="39">
        <f t="shared" ca="1" si="30"/>
        <v>959425.83456661401</v>
      </c>
      <c r="O131" s="39">
        <f t="shared" ca="1" si="31"/>
        <v>661900.59142505517</v>
      </c>
      <c r="P131" s="39">
        <f t="shared" ca="1" si="32"/>
        <v>335092.89313980233</v>
      </c>
      <c r="Q131" s="39">
        <f t="shared" ca="1" si="38"/>
        <v>6619925.2393903434</v>
      </c>
      <c r="S131" s="39">
        <f t="shared" ca="1" si="33"/>
        <v>4967.5785864688241</v>
      </c>
      <c r="T131" s="39">
        <f t="shared" ca="1" si="39"/>
        <v>91056.33854055086</v>
      </c>
      <c r="U131" s="39">
        <f t="shared" ca="1" si="40"/>
        <v>362653.59844227199</v>
      </c>
      <c r="V131" s="39">
        <f t="shared" ca="1" si="41"/>
        <v>6647485.9446928138</v>
      </c>
    </row>
    <row r="132" spans="5:22" x14ac:dyDescent="0.35">
      <c r="E132" s="4">
        <v>114</v>
      </c>
      <c r="F132" s="54">
        <f t="shared" ca="1" si="42"/>
        <v>6.2042228151699019E-2</v>
      </c>
      <c r="G132" s="39">
        <f t="shared" ca="1" si="34"/>
        <v>63185.766767687928</v>
      </c>
      <c r="H132" s="39">
        <f t="shared" ca="1" si="27"/>
        <v>13222.9200405953</v>
      </c>
      <c r="I132" s="39">
        <f t="shared" ca="1" si="28"/>
        <v>9502.0256537817004</v>
      </c>
      <c r="J132" s="39">
        <f t="shared" ca="1" si="29"/>
        <v>4489.2451436456504</v>
      </c>
      <c r="K132" s="39">
        <f t="shared" ca="1" si="35"/>
        <v>90399.957605710573</v>
      </c>
      <c r="L132" s="54">
        <f t="shared" ca="1" si="36"/>
        <v>0.22019489889817878</v>
      </c>
      <c r="M132" s="186">
        <f t="shared" ca="1" si="37"/>
        <v>4645941.5379438801</v>
      </c>
      <c r="N132" s="39">
        <f t="shared" ca="1" si="30"/>
        <v>972258.7318656703</v>
      </c>
      <c r="O132" s="39">
        <f t="shared" ca="1" si="31"/>
        <v>698667.72119458008</v>
      </c>
      <c r="P132" s="39">
        <f t="shared" ca="1" si="32"/>
        <v>330086.5298281376</v>
      </c>
      <c r="Q132" s="39">
        <f t="shared" ca="1" si="38"/>
        <v>6646954.5208322685</v>
      </c>
      <c r="S132" s="39">
        <f t="shared" ca="1" si="33"/>
        <v>3900.5499108991917</v>
      </c>
      <c r="T132" s="39">
        <f t="shared" ca="1" si="39"/>
        <v>89811.26237296412</v>
      </c>
      <c r="U132" s="39">
        <f t="shared" ca="1" si="40"/>
        <v>286800.77458737086</v>
      </c>
      <c r="V132" s="39">
        <f t="shared" ca="1" si="41"/>
        <v>6603668.7655915013</v>
      </c>
    </row>
    <row r="133" spans="5:22" x14ac:dyDescent="0.35">
      <c r="E133" s="4">
        <v>115</v>
      </c>
      <c r="F133" s="54">
        <f t="shared" ca="1" si="42"/>
        <v>0.47919686152750385</v>
      </c>
      <c r="G133" s="39">
        <f t="shared" ca="1" si="34"/>
        <v>64319.145749939235</v>
      </c>
      <c r="H133" s="39">
        <f t="shared" ca="1" si="27"/>
        <v>13966.195884761883</v>
      </c>
      <c r="I133" s="39">
        <f t="shared" ca="1" si="28"/>
        <v>8959.3335854234992</v>
      </c>
      <c r="J133" s="39">
        <f t="shared" ca="1" si="29"/>
        <v>4800.8093281260344</v>
      </c>
      <c r="K133" s="39">
        <f t="shared" ca="1" si="35"/>
        <v>92045.484548250664</v>
      </c>
      <c r="L133" s="54">
        <f t="shared" ca="1" si="36"/>
        <v>0.94468956843704677</v>
      </c>
      <c r="M133" s="186">
        <f t="shared" ca="1" si="37"/>
        <v>4842086.6575231897</v>
      </c>
      <c r="N133" s="39">
        <f t="shared" ca="1" si="30"/>
        <v>1051405.9221631482</v>
      </c>
      <c r="O133" s="39">
        <f t="shared" ca="1" si="31"/>
        <v>674478.32380950917</v>
      </c>
      <c r="P133" s="39">
        <f t="shared" ca="1" si="32"/>
        <v>361415.47780201829</v>
      </c>
      <c r="Q133" s="39">
        <f t="shared" ca="1" si="38"/>
        <v>6929386.3812978659</v>
      </c>
      <c r="S133" s="39">
        <f t="shared" ca="1" si="33"/>
        <v>3921.7389926020805</v>
      </c>
      <c r="T133" s="39">
        <f t="shared" ca="1" si="39"/>
        <v>91166.414212726711</v>
      </c>
      <c r="U133" s="39">
        <f t="shared" ca="1" si="40"/>
        <v>295237.13085671555</v>
      </c>
      <c r="V133" s="39">
        <f t="shared" ca="1" si="41"/>
        <v>6863208.0343525624</v>
      </c>
    </row>
    <row r="134" spans="5:22" x14ac:dyDescent="0.35">
      <c r="E134" s="4">
        <v>116</v>
      </c>
      <c r="F134" s="54">
        <f t="shared" ca="1" si="42"/>
        <v>0.76787611247977428</v>
      </c>
      <c r="G134" s="39">
        <f t="shared" ca="1" si="34"/>
        <v>64555.909064298823</v>
      </c>
      <c r="H134" s="39">
        <f t="shared" ca="1" si="27"/>
        <v>14138.79561024746</v>
      </c>
      <c r="I134" s="39">
        <f t="shared" ca="1" si="28"/>
        <v>9424.0321818903176</v>
      </c>
      <c r="J134" s="39">
        <f t="shared" ca="1" si="29"/>
        <v>4748.1711368901342</v>
      </c>
      <c r="K134" s="39">
        <f t="shared" ca="1" si="35"/>
        <v>92866.907993326735</v>
      </c>
      <c r="L134" s="54">
        <f t="shared" ca="1" si="36"/>
        <v>0.71432079112858027</v>
      </c>
      <c r="M134" s="186">
        <f t="shared" ca="1" si="37"/>
        <v>4810670.485725143</v>
      </c>
      <c r="N134" s="39">
        <f t="shared" ca="1" si="30"/>
        <v>1053615.1954451057</v>
      </c>
      <c r="O134" s="39">
        <f t="shared" ca="1" si="31"/>
        <v>702273.64359145355</v>
      </c>
      <c r="P134" s="39">
        <f t="shared" ca="1" si="32"/>
        <v>353831.07573713269</v>
      </c>
      <c r="Q134" s="39">
        <f t="shared" ca="1" si="38"/>
        <v>6920390.4004988344</v>
      </c>
      <c r="S134" s="39">
        <f t="shared" ca="1" si="33"/>
        <v>3762.8312598600205</v>
      </c>
      <c r="T134" s="39">
        <f t="shared" ca="1" si="39"/>
        <v>91881.568116296621</v>
      </c>
      <c r="U134" s="39">
        <f t="shared" ca="1" si="40"/>
        <v>280404.09541042795</v>
      </c>
      <c r="V134" s="39">
        <f t="shared" ca="1" si="41"/>
        <v>6846963.4201721298</v>
      </c>
    </row>
    <row r="135" spans="5:22" x14ac:dyDescent="0.35">
      <c r="E135" s="4">
        <v>117</v>
      </c>
      <c r="F135" s="54">
        <f t="shared" ca="1" si="42"/>
        <v>0.25070901543797575</v>
      </c>
      <c r="G135" s="39">
        <f t="shared" ca="1" si="34"/>
        <v>62773.716299424697</v>
      </c>
      <c r="H135" s="39">
        <f t="shared" ca="1" si="27"/>
        <v>13616.619085590768</v>
      </c>
      <c r="I135" s="39">
        <f t="shared" ca="1" si="28"/>
        <v>9531.269421619194</v>
      </c>
      <c r="J135" s="39">
        <f t="shared" ca="1" si="29"/>
        <v>4530.8231829557972</v>
      </c>
      <c r="K135" s="39">
        <f t="shared" ca="1" si="35"/>
        <v>90452.427989590447</v>
      </c>
      <c r="L135" s="54">
        <f t="shared" ca="1" si="36"/>
        <v>0.79186297153967244</v>
      </c>
      <c r="M135" s="186">
        <f t="shared" ca="1" si="37"/>
        <v>4689344.7929981733</v>
      </c>
      <c r="N135" s="39">
        <f t="shared" ca="1" si="30"/>
        <v>1017193.5894743229</v>
      </c>
      <c r="O135" s="39">
        <f t="shared" ca="1" si="31"/>
        <v>712008.32558231533</v>
      </c>
      <c r="P135" s="39">
        <f t="shared" ca="1" si="32"/>
        <v>338463.18735766638</v>
      </c>
      <c r="Q135" s="39">
        <f t="shared" ca="1" si="38"/>
        <v>6757009.8954124777</v>
      </c>
      <c r="S135" s="39">
        <f t="shared" ca="1" si="33"/>
        <v>4679.1997292968408</v>
      </c>
      <c r="T135" s="39">
        <f t="shared" ca="1" si="39"/>
        <v>90600.8045359315</v>
      </c>
      <c r="U135" s="39">
        <f t="shared" ca="1" si="40"/>
        <v>349547.26563126384</v>
      </c>
      <c r="V135" s="39">
        <f t="shared" ca="1" si="41"/>
        <v>6768093.9736860758</v>
      </c>
    </row>
    <row r="136" spans="5:22" x14ac:dyDescent="0.35">
      <c r="E136" s="4">
        <v>118</v>
      </c>
      <c r="F136" s="54">
        <f t="shared" ca="1" si="42"/>
        <v>0.9263872563461828</v>
      </c>
      <c r="G136" s="39">
        <f t="shared" ca="1" si="34"/>
        <v>65560.475191629375</v>
      </c>
      <c r="H136" s="39">
        <f t="shared" ca="1" si="27"/>
        <v>13169.004985115835</v>
      </c>
      <c r="I136" s="39">
        <f t="shared" ca="1" si="28"/>
        <v>8901.8475544879202</v>
      </c>
      <c r="J136" s="39">
        <f t="shared" ca="1" si="29"/>
        <v>4522.2080675554243</v>
      </c>
      <c r="K136" s="39">
        <f t="shared" ca="1" si="35"/>
        <v>92153.535798788565</v>
      </c>
      <c r="L136" s="54">
        <f t="shared" ca="1" si="36"/>
        <v>9.0334115412472715E-2</v>
      </c>
      <c r="M136" s="186">
        <f t="shared" ca="1" si="37"/>
        <v>4792996.7291535242</v>
      </c>
      <c r="N136" s="39">
        <f t="shared" ca="1" si="30"/>
        <v>962759.91953038122</v>
      </c>
      <c r="O136" s="39">
        <f t="shared" ca="1" si="31"/>
        <v>650796.47588538949</v>
      </c>
      <c r="P136" s="39">
        <f t="shared" ca="1" si="32"/>
        <v>330609.6914793601</v>
      </c>
      <c r="Q136" s="39">
        <f t="shared" ca="1" si="38"/>
        <v>6737162.8160486547</v>
      </c>
      <c r="S136" s="39">
        <f t="shared" ca="1" si="33"/>
        <v>4904.7293618987351</v>
      </c>
      <c r="T136" s="39">
        <f t="shared" ca="1" si="39"/>
        <v>92536.057093131865</v>
      </c>
      <c r="U136" s="39">
        <f t="shared" ca="1" si="40"/>
        <v>358575.06706976076</v>
      </c>
      <c r="V136" s="39">
        <f t="shared" ca="1" si="41"/>
        <v>6765128.1916390555</v>
      </c>
    </row>
    <row r="137" spans="5:22" x14ac:dyDescent="0.35">
      <c r="E137" s="4">
        <v>119</v>
      </c>
      <c r="F137" s="54">
        <f t="shared" ca="1" si="42"/>
        <v>0.36241552360652274</v>
      </c>
      <c r="G137" s="39">
        <f t="shared" ca="1" si="34"/>
        <v>65527.001922059979</v>
      </c>
      <c r="H137" s="39">
        <f t="shared" ca="1" si="27"/>
        <v>14163.782612943149</v>
      </c>
      <c r="I137" s="39">
        <f t="shared" ca="1" si="28"/>
        <v>8960.5654224121336</v>
      </c>
      <c r="J137" s="39">
        <f t="shared" ca="1" si="29"/>
        <v>4684.4819209561074</v>
      </c>
      <c r="K137" s="39">
        <f t="shared" ca="1" si="35"/>
        <v>93335.831878371377</v>
      </c>
      <c r="L137" s="54">
        <f t="shared" ca="1" si="36"/>
        <v>2.9877890147541719E-2</v>
      </c>
      <c r="M137" s="186">
        <f t="shared" ca="1" si="37"/>
        <v>4764140.6661239918</v>
      </c>
      <c r="N137" s="39">
        <f t="shared" ca="1" si="30"/>
        <v>1029777.8130109371</v>
      </c>
      <c r="O137" s="39">
        <f t="shared" ca="1" si="31"/>
        <v>651477.90785780735</v>
      </c>
      <c r="P137" s="39">
        <f t="shared" ca="1" si="32"/>
        <v>340585.25744692015</v>
      </c>
      <c r="Q137" s="39">
        <f t="shared" ca="1" si="38"/>
        <v>6785981.6444396563</v>
      </c>
      <c r="S137" s="39">
        <f t="shared" ca="1" si="33"/>
        <v>2241.5679869265641</v>
      </c>
      <c r="T137" s="39">
        <f t="shared" ca="1" si="39"/>
        <v>90892.917944341825</v>
      </c>
      <c r="U137" s="39">
        <f t="shared" ca="1" si="40"/>
        <v>162973.20019464148</v>
      </c>
      <c r="V137" s="39">
        <f t="shared" ca="1" si="41"/>
        <v>6608369.5871873777</v>
      </c>
    </row>
    <row r="138" spans="5:22" x14ac:dyDescent="0.35">
      <c r="E138" s="4">
        <v>120</v>
      </c>
      <c r="F138" s="54">
        <f t="shared" ca="1" si="42"/>
        <v>0.65666809324856201</v>
      </c>
      <c r="G138" s="39">
        <f t="shared" ca="1" si="34"/>
        <v>64050.952651360727</v>
      </c>
      <c r="H138" s="39">
        <f t="shared" ca="1" si="27"/>
        <v>13712.909674931821</v>
      </c>
      <c r="I138" s="39">
        <f t="shared" ca="1" si="28"/>
        <v>9083.4284557602059</v>
      </c>
      <c r="J138" s="39">
        <f t="shared" ca="1" si="29"/>
        <v>4610.513712330895</v>
      </c>
      <c r="K138" s="39">
        <f t="shared" ca="1" si="35"/>
        <v>91457.804494383658</v>
      </c>
      <c r="L138" s="54">
        <f t="shared" ca="1" si="36"/>
        <v>0.10049845186863515</v>
      </c>
      <c r="M138" s="186">
        <f t="shared" ca="1" si="37"/>
        <v>4685485.4606003584</v>
      </c>
      <c r="N138" s="39">
        <f t="shared" ca="1" si="30"/>
        <v>1003133.2282308222</v>
      </c>
      <c r="O138" s="39">
        <f t="shared" ca="1" si="31"/>
        <v>664475.23729319335</v>
      </c>
      <c r="P138" s="39">
        <f t="shared" ca="1" si="32"/>
        <v>337270.4709422625</v>
      </c>
      <c r="Q138" s="39">
        <f t="shared" ca="1" si="38"/>
        <v>6690364.397066636</v>
      </c>
      <c r="S138" s="39">
        <f t="shared" ca="1" si="33"/>
        <v>4734.6543077891038</v>
      </c>
      <c r="T138" s="39">
        <f t="shared" ca="1" si="39"/>
        <v>91581.945089841873</v>
      </c>
      <c r="U138" s="39">
        <f t="shared" ca="1" si="40"/>
        <v>346351.66225967772</v>
      </c>
      <c r="V138" s="39">
        <f t="shared" ca="1" si="41"/>
        <v>6699445.5883840509</v>
      </c>
    </row>
    <row r="139" spans="5:22" x14ac:dyDescent="0.35">
      <c r="E139" s="4">
        <v>121</v>
      </c>
      <c r="F139" s="54">
        <f t="shared" ca="1" si="42"/>
        <v>0.88499563589243624</v>
      </c>
      <c r="G139" s="39">
        <f t="shared" ca="1" si="34"/>
        <v>65037.901292146416</v>
      </c>
      <c r="H139" s="39">
        <f t="shared" ca="1" si="27"/>
        <v>13802.083626999638</v>
      </c>
      <c r="I139" s="39">
        <f t="shared" ca="1" si="28"/>
        <v>9095.7556813784631</v>
      </c>
      <c r="J139" s="39">
        <f t="shared" ca="1" si="29"/>
        <v>4524.0803424149435</v>
      </c>
      <c r="K139" s="39">
        <f t="shared" ca="1" si="35"/>
        <v>92459.820942939463</v>
      </c>
      <c r="L139" s="54">
        <f t="shared" ca="1" si="36"/>
        <v>0.49350020189868193</v>
      </c>
      <c r="M139" s="186">
        <f t="shared" ca="1" si="37"/>
        <v>4818523.2614273243</v>
      </c>
      <c r="N139" s="39">
        <f t="shared" ca="1" si="30"/>
        <v>1022567.7595918027</v>
      </c>
      <c r="O139" s="39">
        <f t="shared" ca="1" si="31"/>
        <v>673885.67989161552</v>
      </c>
      <c r="P139" s="39">
        <f t="shared" ca="1" si="32"/>
        <v>335179.73263883381</v>
      </c>
      <c r="Q139" s="39">
        <f t="shared" ca="1" si="38"/>
        <v>6850156.4335495764</v>
      </c>
      <c r="S139" s="39">
        <f t="shared" ca="1" si="33"/>
        <v>4373.1342203914501</v>
      </c>
      <c r="T139" s="39">
        <f t="shared" ca="1" si="39"/>
        <v>92308.874820915968</v>
      </c>
      <c r="U139" s="39">
        <f t="shared" ca="1" si="40"/>
        <v>323996.44741987676</v>
      </c>
      <c r="V139" s="39">
        <f t="shared" ca="1" si="41"/>
        <v>6838973.1483306196</v>
      </c>
    </row>
    <row r="140" spans="5:22" x14ac:dyDescent="0.35">
      <c r="E140" s="4">
        <v>122</v>
      </c>
      <c r="F140" s="54">
        <f t="shared" ca="1" si="42"/>
        <v>0.59093555138696507</v>
      </c>
      <c r="G140" s="39">
        <f t="shared" ca="1" si="34"/>
        <v>66900.740751601537</v>
      </c>
      <c r="H140" s="39">
        <f t="shared" ca="1" si="27"/>
        <v>13579.816624167237</v>
      </c>
      <c r="I140" s="39">
        <f t="shared" ca="1" si="28"/>
        <v>8884.4410915778244</v>
      </c>
      <c r="J140" s="39">
        <f t="shared" ca="1" si="29"/>
        <v>4651.2824759290979</v>
      </c>
      <c r="K140" s="39">
        <f t="shared" ca="1" si="35"/>
        <v>94016.280943275706</v>
      </c>
      <c r="L140" s="54">
        <f t="shared" ca="1" si="36"/>
        <v>0.51278559318312478</v>
      </c>
      <c r="M140" s="186">
        <f t="shared" ca="1" si="37"/>
        <v>4958933.9278155025</v>
      </c>
      <c r="N140" s="39">
        <f t="shared" ca="1" si="30"/>
        <v>1006586.96203575</v>
      </c>
      <c r="O140" s="39">
        <f t="shared" ca="1" si="31"/>
        <v>658548.1096881394</v>
      </c>
      <c r="P140" s="39">
        <f t="shared" ca="1" si="32"/>
        <v>344770.5095430701</v>
      </c>
      <c r="Q140" s="39">
        <f t="shared" ca="1" si="38"/>
        <v>6968839.5090824626</v>
      </c>
      <c r="S140" s="39">
        <f t="shared" ca="1" si="33"/>
        <v>2058.7501511741248</v>
      </c>
      <c r="T140" s="39">
        <f t="shared" ca="1" si="39"/>
        <v>91423.748618520738</v>
      </c>
      <c r="U140" s="39">
        <f t="shared" ca="1" si="40"/>
        <v>152602.28599648597</v>
      </c>
      <c r="V140" s="39">
        <f t="shared" ca="1" si="41"/>
        <v>6776671.2855358776</v>
      </c>
    </row>
    <row r="141" spans="5:22" x14ac:dyDescent="0.35">
      <c r="E141" s="4">
        <v>123</v>
      </c>
      <c r="F141" s="54">
        <f t="shared" ca="1" si="42"/>
        <v>6.0019329973114655E-2</v>
      </c>
      <c r="G141" s="39">
        <f t="shared" ca="1" si="34"/>
        <v>65562.014853819055</v>
      </c>
      <c r="H141" s="39">
        <f t="shared" ca="1" si="27"/>
        <v>13557.732904025714</v>
      </c>
      <c r="I141" s="39">
        <f t="shared" ca="1" si="28"/>
        <v>8595.5138987864084</v>
      </c>
      <c r="J141" s="39">
        <f t="shared" ca="1" si="29"/>
        <v>4337.870206842842</v>
      </c>
      <c r="K141" s="39">
        <f t="shared" ca="1" si="35"/>
        <v>92053.131863474016</v>
      </c>
      <c r="L141" s="54">
        <f t="shared" ca="1" si="36"/>
        <v>0.12551836751357015</v>
      </c>
      <c r="M141" s="186">
        <f t="shared" ca="1" si="37"/>
        <v>4802381.8143714285</v>
      </c>
      <c r="N141" s="39">
        <f t="shared" ca="1" si="30"/>
        <v>993096.5374930898</v>
      </c>
      <c r="O141" s="39">
        <f t="shared" ca="1" si="31"/>
        <v>629616.70297575009</v>
      </c>
      <c r="P141" s="39">
        <f t="shared" ca="1" si="32"/>
        <v>317746.62570841052</v>
      </c>
      <c r="Q141" s="39">
        <f t="shared" ca="1" si="38"/>
        <v>6742841.6805486791</v>
      </c>
      <c r="S141" s="39">
        <f t="shared" ca="1" si="33"/>
        <v>2080.7151502380148</v>
      </c>
      <c r="T141" s="39">
        <f t="shared" ca="1" si="39"/>
        <v>89795.976806869192</v>
      </c>
      <c r="U141" s="39">
        <f t="shared" ca="1" si="40"/>
        <v>152411.24942041177</v>
      </c>
      <c r="V141" s="39">
        <f t="shared" ca="1" si="41"/>
        <v>6577506.3042606805</v>
      </c>
    </row>
    <row r="142" spans="5:22" x14ac:dyDescent="0.35">
      <c r="E142" s="4">
        <v>124</v>
      </c>
      <c r="F142" s="54">
        <f t="shared" ca="1" si="42"/>
        <v>0.84804079263283827</v>
      </c>
      <c r="G142" s="39">
        <f t="shared" ca="1" si="34"/>
        <v>64860.67475251382</v>
      </c>
      <c r="H142" s="39">
        <f t="shared" ca="1" si="27"/>
        <v>13802.657133679502</v>
      </c>
      <c r="I142" s="39">
        <f t="shared" ca="1" si="28"/>
        <v>9509.7624540059569</v>
      </c>
      <c r="J142" s="39">
        <f t="shared" ca="1" si="29"/>
        <v>4638.1021818896816</v>
      </c>
      <c r="K142" s="39">
        <f t="shared" ca="1" si="35"/>
        <v>92811.196522088969</v>
      </c>
      <c r="L142" s="54">
        <f t="shared" ca="1" si="36"/>
        <v>0.37870652339704347</v>
      </c>
      <c r="M142" s="186">
        <f t="shared" ca="1" si="37"/>
        <v>4791330.6976270126</v>
      </c>
      <c r="N142" s="39">
        <f t="shared" ca="1" si="30"/>
        <v>1019617.7435057586</v>
      </c>
      <c r="O142" s="39">
        <f t="shared" ca="1" si="31"/>
        <v>702496.80483401974</v>
      </c>
      <c r="P142" s="39">
        <f t="shared" ca="1" si="32"/>
        <v>342621.80354449007</v>
      </c>
      <c r="Q142" s="39">
        <f t="shared" ca="1" si="38"/>
        <v>6856067.0495112799</v>
      </c>
      <c r="S142" s="39">
        <f t="shared" ca="1" si="33"/>
        <v>3978.6464946095566</v>
      </c>
      <c r="T142" s="39">
        <f t="shared" ca="1" si="39"/>
        <v>92151.740834808836</v>
      </c>
      <c r="U142" s="39">
        <f t="shared" ca="1" si="40"/>
        <v>293907.07323608355</v>
      </c>
      <c r="V142" s="39">
        <f t="shared" ca="1" si="41"/>
        <v>6807352.3192028739</v>
      </c>
    </row>
    <row r="143" spans="5:22" x14ac:dyDescent="0.35">
      <c r="E143" s="4">
        <v>125</v>
      </c>
      <c r="F143" s="54">
        <f t="shared" ca="1" si="42"/>
        <v>0.29525973381740189</v>
      </c>
      <c r="G143" s="39">
        <f t="shared" ca="1" si="34"/>
        <v>63603.854801902024</v>
      </c>
      <c r="H143" s="39">
        <f t="shared" ca="1" si="27"/>
        <v>13257.827810355313</v>
      </c>
      <c r="I143" s="39">
        <f t="shared" ca="1" si="28"/>
        <v>9214.3880315190672</v>
      </c>
      <c r="J143" s="39">
        <f t="shared" ca="1" si="29"/>
        <v>4584.1648922945806</v>
      </c>
      <c r="K143" s="39">
        <f t="shared" ca="1" si="35"/>
        <v>90660.235536070977</v>
      </c>
      <c r="L143" s="54">
        <f t="shared" ca="1" si="36"/>
        <v>0.86967710333731518</v>
      </c>
      <c r="M143" s="186">
        <f t="shared" ca="1" si="37"/>
        <v>4766061.0919315824</v>
      </c>
      <c r="N143" s="39">
        <f t="shared" ca="1" si="30"/>
        <v>993455.78168594546</v>
      </c>
      <c r="O143" s="39">
        <f t="shared" ca="1" si="31"/>
        <v>690466.58287871245</v>
      </c>
      <c r="P143" s="39">
        <f t="shared" ca="1" si="32"/>
        <v>343507.63802307425</v>
      </c>
      <c r="Q143" s="39">
        <f t="shared" ca="1" si="38"/>
        <v>6793491.0945193153</v>
      </c>
      <c r="S143" s="39">
        <f t="shared" ca="1" si="33"/>
        <v>4647.1219577080174</v>
      </c>
      <c r="T143" s="39">
        <f t="shared" ca="1" si="39"/>
        <v>90723.192601484421</v>
      </c>
      <c r="U143" s="39">
        <f t="shared" ca="1" si="40"/>
        <v>348225.23290570709</v>
      </c>
      <c r="V143" s="39">
        <f t="shared" ca="1" si="41"/>
        <v>6798208.6894019479</v>
      </c>
    </row>
    <row r="144" spans="5:22" x14ac:dyDescent="0.35">
      <c r="E144" s="4">
        <v>126</v>
      </c>
      <c r="F144" s="54">
        <f t="shared" ca="1" si="42"/>
        <v>0.80463548087839565</v>
      </c>
      <c r="G144" s="39">
        <f t="shared" ca="1" si="34"/>
        <v>62994.451769471561</v>
      </c>
      <c r="H144" s="39">
        <f t="shared" ca="1" si="27"/>
        <v>14034.312133323003</v>
      </c>
      <c r="I144" s="39">
        <f t="shared" ca="1" si="28"/>
        <v>9220.4832263022345</v>
      </c>
      <c r="J144" s="39">
        <f t="shared" ca="1" si="29"/>
        <v>4659.9946832646992</v>
      </c>
      <c r="K144" s="39">
        <f t="shared" ca="1" si="35"/>
        <v>90909.241812361506</v>
      </c>
      <c r="L144" s="54">
        <f t="shared" ca="1" si="36"/>
        <v>3.3123693459843007E-2</v>
      </c>
      <c r="M144" s="186">
        <f t="shared" ca="1" si="37"/>
        <v>4582151.6094380403</v>
      </c>
      <c r="N144" s="39">
        <f t="shared" ca="1" si="30"/>
        <v>1020841.4252797182</v>
      </c>
      <c r="O144" s="39">
        <f t="shared" ca="1" si="31"/>
        <v>670688.46332388138</v>
      </c>
      <c r="P144" s="39">
        <f t="shared" ca="1" si="32"/>
        <v>338963.21879321552</v>
      </c>
      <c r="Q144" s="39">
        <f t="shared" ca="1" si="38"/>
        <v>6612644.7168348543</v>
      </c>
      <c r="S144" s="39">
        <f t="shared" ca="1" si="33"/>
        <v>5747.6389833137764</v>
      </c>
      <c r="T144" s="39">
        <f t="shared" ca="1" si="39"/>
        <v>91996.88611241059</v>
      </c>
      <c r="U144" s="39">
        <f t="shared" ca="1" si="40"/>
        <v>418077.34614849515</v>
      </c>
      <c r="V144" s="39">
        <f t="shared" ca="1" si="41"/>
        <v>6691758.8441901347</v>
      </c>
    </row>
    <row r="145" spans="5:22" x14ac:dyDescent="0.35">
      <c r="E145" s="4">
        <v>127</v>
      </c>
      <c r="F145" s="54">
        <f t="shared" ca="1" si="42"/>
        <v>0.74012731825462663</v>
      </c>
      <c r="G145" s="39">
        <f t="shared" ca="1" si="34"/>
        <v>64349.650999372796</v>
      </c>
      <c r="H145" s="39">
        <f t="shared" ca="1" si="27"/>
        <v>13378.972428724075</v>
      </c>
      <c r="I145" s="39">
        <f t="shared" ca="1" si="28"/>
        <v>9108.7703177336534</v>
      </c>
      <c r="J145" s="39">
        <f t="shared" ca="1" si="29"/>
        <v>4578.8400367079003</v>
      </c>
      <c r="K145" s="39">
        <f t="shared" ca="1" si="35"/>
        <v>91416.233782538431</v>
      </c>
      <c r="L145" s="54">
        <f t="shared" ca="1" si="36"/>
        <v>0.97187707959220404</v>
      </c>
      <c r="M145" s="186">
        <f t="shared" ca="1" si="37"/>
        <v>4859342.1680797068</v>
      </c>
      <c r="N145" s="39">
        <f t="shared" ca="1" si="30"/>
        <v>1010308.5856535312</v>
      </c>
      <c r="O145" s="39">
        <f t="shared" ca="1" si="31"/>
        <v>687845.71504121064</v>
      </c>
      <c r="P145" s="39">
        <f t="shared" ca="1" si="32"/>
        <v>345769.55936378276</v>
      </c>
      <c r="Q145" s="39">
        <f t="shared" ca="1" si="38"/>
        <v>6903266.0281382315</v>
      </c>
      <c r="S145" s="39">
        <f t="shared" ca="1" si="33"/>
        <v>4963.7854062165625</v>
      </c>
      <c r="T145" s="39">
        <f t="shared" ca="1" si="39"/>
        <v>91801.179152047087</v>
      </c>
      <c r="U145" s="39">
        <f t="shared" ca="1" si="40"/>
        <v>374838.57896854641</v>
      </c>
      <c r="V145" s="39">
        <f t="shared" ca="1" si="41"/>
        <v>6932335.0477429954</v>
      </c>
    </row>
    <row r="146" spans="5:22" x14ac:dyDescent="0.35">
      <c r="E146" s="4">
        <v>128</v>
      </c>
      <c r="F146" s="54">
        <f t="shared" ca="1" si="42"/>
        <v>0.95119285855782021</v>
      </c>
      <c r="G146" s="39">
        <f t="shared" ca="1" si="34"/>
        <v>65313.23170434944</v>
      </c>
      <c r="H146" s="39">
        <f t="shared" ca="1" si="27"/>
        <v>13893.354621884055</v>
      </c>
      <c r="I146" s="39">
        <f t="shared" ca="1" si="28"/>
        <v>9308.7327940498853</v>
      </c>
      <c r="J146" s="39">
        <f t="shared" ca="1" si="29"/>
        <v>4569.8560859423969</v>
      </c>
      <c r="K146" s="39">
        <f t="shared" ca="1" si="35"/>
        <v>93085.175206225773</v>
      </c>
      <c r="L146" s="54">
        <f t="shared" ca="1" si="36"/>
        <v>0.68113651344843784</v>
      </c>
      <c r="M146" s="186">
        <f t="shared" ca="1" si="37"/>
        <v>4862499.6612177156</v>
      </c>
      <c r="N146" s="39">
        <f t="shared" ca="1" si="30"/>
        <v>1034345.2678607844</v>
      </c>
      <c r="O146" s="39">
        <f t="shared" ca="1" si="31"/>
        <v>693025.11721249786</v>
      </c>
      <c r="P146" s="39">
        <f t="shared" ca="1" si="32"/>
        <v>340220.85708903684</v>
      </c>
      <c r="Q146" s="39">
        <f t="shared" ca="1" si="38"/>
        <v>6930090.9033800345</v>
      </c>
      <c r="S146" s="39">
        <f t="shared" ca="1" si="33"/>
        <v>4209.6692900241796</v>
      </c>
      <c r="T146" s="39">
        <f t="shared" ca="1" si="39"/>
        <v>92724.988410307546</v>
      </c>
      <c r="U146" s="39">
        <f t="shared" ca="1" si="40"/>
        <v>313405.3385880469</v>
      </c>
      <c r="V146" s="39">
        <f t="shared" ca="1" si="41"/>
        <v>6903275.3848790443</v>
      </c>
    </row>
    <row r="147" spans="5:22" x14ac:dyDescent="0.35">
      <c r="E147" s="4">
        <v>129</v>
      </c>
      <c r="F147" s="54">
        <f t="shared" ca="1" si="42"/>
        <v>0.45142155952255614</v>
      </c>
      <c r="G147" s="39">
        <f t="shared" ca="1" si="34"/>
        <v>63702.158201303493</v>
      </c>
      <c r="H147" s="39">
        <f t="shared" ref="H147:H210" ca="1" si="43">NORMINV($F147,$C$6,$C$6*$D$6/2)*NORMINV(RAND(),D$10,D$10*$D$14/2)</f>
        <v>13173.115560373273</v>
      </c>
      <c r="I147" s="39">
        <f t="shared" ref="I147:I210" ca="1" si="44">NORMINV($F147,$C$6,$C$6*$D$6/2)*NORMINV(RAND(),D$11,D$11*$D$14/2)</f>
        <v>9286.6100930304765</v>
      </c>
      <c r="J147" s="39">
        <f t="shared" ref="J147:J210" ca="1" si="45">NORMINV($F147,$C$6,$C$6*$D$6/2)*NORMINV(RAND(),D$12,D$12*$D$14/2)</f>
        <v>4544.2456019464535</v>
      </c>
      <c r="K147" s="39">
        <f t="shared" ca="1" si="35"/>
        <v>90706.129456653711</v>
      </c>
      <c r="L147" s="54">
        <f t="shared" ca="1" si="36"/>
        <v>1.7657113020031812E-2</v>
      </c>
      <c r="M147" s="186">
        <f t="shared" ca="1" si="37"/>
        <v>4620979.4021778097</v>
      </c>
      <c r="N147" s="39">
        <f t="shared" ref="N147:N210" ca="1" si="46">H147*NORMINV($L147,$C$17,$C$17*$C$20/2)</f>
        <v>955582.94076365046</v>
      </c>
      <c r="O147" s="39">
        <f t="shared" ref="O147:O210" ca="1" si="47">I147*NORMINV($L147,$C$17,$C$17*$C$20/2)</f>
        <v>673654.31827821932</v>
      </c>
      <c r="P147" s="39">
        <f t="shared" ref="P147:P210" ca="1" si="48">J147*NORMINV($L147,$C$17,$C$17*$C$20/2)</f>
        <v>329641.34839315346</v>
      </c>
      <c r="Q147" s="39">
        <f t="shared" ca="1" si="38"/>
        <v>6579858.0096128331</v>
      </c>
      <c r="S147" s="39">
        <f t="shared" ref="S147:S210" ca="1" si="49">NORMINV($F147,$C$6,$C$6*$D$6/2)-G147-H147-I147</f>
        <v>4940.770683788005</v>
      </c>
      <c r="T147" s="39">
        <f t="shared" ca="1" si="39"/>
        <v>91102.654538495262</v>
      </c>
      <c r="U147" s="39">
        <f t="shared" ca="1" si="40"/>
        <v>358405.43248974514</v>
      </c>
      <c r="V147" s="39">
        <f t="shared" ca="1" si="41"/>
        <v>6608622.0937094251</v>
      </c>
    </row>
    <row r="148" spans="5:22" x14ac:dyDescent="0.35">
      <c r="E148" s="4">
        <v>130</v>
      </c>
      <c r="F148" s="54">
        <f t="shared" ca="1" si="42"/>
        <v>5.1638347191607759E-2</v>
      </c>
      <c r="G148" s="39">
        <f t="shared" ref="G148:G211" ca="1" si="50">NORMINV($F148,$C$6,$C$6*$D$6/2)*NORMINV(RAND(),D$9,D$9*$D$14/2)</f>
        <v>66008.452268698311</v>
      </c>
      <c r="H148" s="39">
        <f t="shared" ca="1" si="43"/>
        <v>13700.703599871487</v>
      </c>
      <c r="I148" s="39">
        <f t="shared" ca="1" si="44"/>
        <v>9143.8797735974003</v>
      </c>
      <c r="J148" s="39">
        <f t="shared" ca="1" si="45"/>
        <v>4595.9934999952802</v>
      </c>
      <c r="K148" s="39">
        <f t="shared" ref="K148:K211" ca="1" si="51">SUM(G148:J148)</f>
        <v>93449.029142162486</v>
      </c>
      <c r="L148" s="54">
        <f t="shared" ref="L148:L211" ca="1" si="52">RAND()</f>
        <v>0.5644039611827083</v>
      </c>
      <c r="M148" s="186">
        <f t="shared" ref="M148:M211" ca="1" si="53">G148*NORMINV($L148,$C$17,$C$17*$C$20/2)</f>
        <v>4899157.1667062202</v>
      </c>
      <c r="N148" s="39">
        <f t="shared" ca="1" si="46"/>
        <v>1016868.2634308304</v>
      </c>
      <c r="O148" s="39">
        <f t="shared" ca="1" si="47"/>
        <v>678660.11979746062</v>
      </c>
      <c r="P148" s="39">
        <f t="shared" ca="1" si="48"/>
        <v>341115.3226556498</v>
      </c>
      <c r="Q148" s="39">
        <f t="shared" ref="Q148:Q211" ca="1" si="54">SUM(M148:P148)</f>
        <v>6935800.8725901609</v>
      </c>
      <c r="S148" s="39">
        <f t="shared" ca="1" si="49"/>
        <v>874.93176212782237</v>
      </c>
      <c r="T148" s="39">
        <f t="shared" ref="T148:T211" ca="1" si="55">SUM(G148:I148)+S148</f>
        <v>89727.967404295021</v>
      </c>
      <c r="U148" s="39">
        <f t="shared" ref="U148:U211" ca="1" si="56">S148*NORMINV($L148,$C$17,$C$17*$C$20/2)</f>
        <v>64937.565803827798</v>
      </c>
      <c r="V148" s="39">
        <f t="shared" ref="V148:V211" ca="1" si="57">SUM(M148:O148)+U148</f>
        <v>6659623.1157383388</v>
      </c>
    </row>
    <row r="149" spans="5:22" x14ac:dyDescent="0.35">
      <c r="E149" s="4">
        <v>131</v>
      </c>
      <c r="F149" s="54">
        <f t="shared" ref="F149:F212" ca="1" si="58">RAND()</f>
        <v>0.64397801097429186</v>
      </c>
      <c r="G149" s="39">
        <f t="shared" ca="1" si="50"/>
        <v>63549.076559043548</v>
      </c>
      <c r="H149" s="39">
        <f t="shared" ca="1" si="43"/>
        <v>13238.284190489589</v>
      </c>
      <c r="I149" s="39">
        <f t="shared" ca="1" si="44"/>
        <v>8623.9340129338198</v>
      </c>
      <c r="J149" s="39">
        <f t="shared" ca="1" si="45"/>
        <v>4696.534192872361</v>
      </c>
      <c r="K149" s="39">
        <f t="shared" ca="1" si="51"/>
        <v>90107.828955339326</v>
      </c>
      <c r="L149" s="54">
        <f t="shared" ca="1" si="52"/>
        <v>0.68323176443989053</v>
      </c>
      <c r="M149" s="186">
        <f t="shared" ca="1" si="53"/>
        <v>4731436.9100221982</v>
      </c>
      <c r="N149" s="39">
        <f t="shared" ca="1" si="46"/>
        <v>985633.62106529542</v>
      </c>
      <c r="O149" s="39">
        <f t="shared" ca="1" si="47"/>
        <v>642080.13566460297</v>
      </c>
      <c r="P149" s="39">
        <f t="shared" ca="1" si="48"/>
        <v>349672.35454148112</v>
      </c>
      <c r="Q149" s="39">
        <f t="shared" ca="1" si="54"/>
        <v>6708823.0212935777</v>
      </c>
      <c r="S149" s="39">
        <f t="shared" ca="1" si="49"/>
        <v>6139.3873836987386</v>
      </c>
      <c r="T149" s="39">
        <f t="shared" ca="1" si="55"/>
        <v>91550.682146165695</v>
      </c>
      <c r="U149" s="39">
        <f t="shared" ca="1" si="56"/>
        <v>457097.50078222092</v>
      </c>
      <c r="V149" s="39">
        <f t="shared" ca="1" si="57"/>
        <v>6816248.1675343169</v>
      </c>
    </row>
    <row r="150" spans="5:22" x14ac:dyDescent="0.35">
      <c r="E150" s="4">
        <v>132</v>
      </c>
      <c r="F150" s="54">
        <f t="shared" ca="1" si="58"/>
        <v>0.55255969973812824</v>
      </c>
      <c r="G150" s="39">
        <f t="shared" ca="1" si="50"/>
        <v>62265.593570687422</v>
      </c>
      <c r="H150" s="39">
        <f t="shared" ca="1" si="43"/>
        <v>13229.663541255341</v>
      </c>
      <c r="I150" s="39">
        <f t="shared" ca="1" si="44"/>
        <v>9150.6533957044267</v>
      </c>
      <c r="J150" s="39">
        <f t="shared" ca="1" si="45"/>
        <v>4495.8977030742435</v>
      </c>
      <c r="K150" s="39">
        <f t="shared" ca="1" si="51"/>
        <v>89141.808210721429</v>
      </c>
      <c r="L150" s="54">
        <f t="shared" ca="1" si="52"/>
        <v>0.73438571238914085</v>
      </c>
      <c r="M150" s="186">
        <f t="shared" ca="1" si="53"/>
        <v>4642769.450919182</v>
      </c>
      <c r="N150" s="39">
        <f t="shared" ca="1" si="46"/>
        <v>986456.15038664232</v>
      </c>
      <c r="O150" s="39">
        <f t="shared" ca="1" si="47"/>
        <v>682308.98647574487</v>
      </c>
      <c r="P150" s="39">
        <f t="shared" ca="1" si="48"/>
        <v>335231.95256452722</v>
      </c>
      <c r="Q150" s="39">
        <f t="shared" ca="1" si="54"/>
        <v>6646766.5403460972</v>
      </c>
      <c r="S150" s="39">
        <f t="shared" ca="1" si="49"/>
        <v>6688.6115502130269</v>
      </c>
      <c r="T150" s="39">
        <f t="shared" ca="1" si="55"/>
        <v>91334.522057860217</v>
      </c>
      <c r="U150" s="39">
        <f t="shared" ca="1" si="56"/>
        <v>498729.38799082255</v>
      </c>
      <c r="V150" s="39">
        <f t="shared" ca="1" si="57"/>
        <v>6810263.975772392</v>
      </c>
    </row>
    <row r="151" spans="5:22" x14ac:dyDescent="0.35">
      <c r="E151" s="4">
        <v>133</v>
      </c>
      <c r="F151" s="54">
        <f t="shared" ca="1" si="58"/>
        <v>0.96989116735459302</v>
      </c>
      <c r="G151" s="39">
        <f t="shared" ca="1" si="50"/>
        <v>65057.189342006612</v>
      </c>
      <c r="H151" s="39">
        <f t="shared" ca="1" si="43"/>
        <v>14215.463599516977</v>
      </c>
      <c r="I151" s="39">
        <f t="shared" ca="1" si="44"/>
        <v>9223.7887329785408</v>
      </c>
      <c r="J151" s="39">
        <f t="shared" ca="1" si="45"/>
        <v>4489.594511922518</v>
      </c>
      <c r="K151" s="39">
        <f t="shared" ca="1" si="51"/>
        <v>92986.036186424652</v>
      </c>
      <c r="L151" s="54">
        <f t="shared" ca="1" si="52"/>
        <v>0.73742313640525681</v>
      </c>
      <c r="M151" s="186">
        <f t="shared" ca="1" si="53"/>
        <v>4851369.7210979387</v>
      </c>
      <c r="N151" s="39">
        <f t="shared" ca="1" si="46"/>
        <v>1060059.1629546019</v>
      </c>
      <c r="O151" s="39">
        <f t="shared" ca="1" si="47"/>
        <v>687825.73956177942</v>
      </c>
      <c r="P151" s="39">
        <f t="shared" ca="1" si="48"/>
        <v>334792.86602203193</v>
      </c>
      <c r="Q151" s="39">
        <f t="shared" ca="1" si="54"/>
        <v>6934047.4896363523</v>
      </c>
      <c r="S151" s="39">
        <f t="shared" ca="1" si="49"/>
        <v>4431.6486349178595</v>
      </c>
      <c r="T151" s="39">
        <f t="shared" ca="1" si="55"/>
        <v>92928.090309419989</v>
      </c>
      <c r="U151" s="39">
        <f t="shared" ca="1" si="56"/>
        <v>330471.79288613255</v>
      </c>
      <c r="V151" s="39">
        <f t="shared" ca="1" si="57"/>
        <v>6929726.4165004529</v>
      </c>
    </row>
    <row r="152" spans="5:22" x14ac:dyDescent="0.35">
      <c r="E152" s="4">
        <v>134</v>
      </c>
      <c r="F152" s="54">
        <f t="shared" ca="1" si="58"/>
        <v>0.82204828462632817</v>
      </c>
      <c r="G152" s="39">
        <f t="shared" ca="1" si="50"/>
        <v>66952.491696498808</v>
      </c>
      <c r="H152" s="39">
        <f t="shared" ca="1" si="43"/>
        <v>14361.258878168666</v>
      </c>
      <c r="I152" s="39">
        <f t="shared" ca="1" si="44"/>
        <v>9576.9839479563052</v>
      </c>
      <c r="J152" s="39">
        <f t="shared" ca="1" si="45"/>
        <v>4521.2220706016042</v>
      </c>
      <c r="K152" s="39">
        <f t="shared" ca="1" si="51"/>
        <v>95411.95659322539</v>
      </c>
      <c r="L152" s="54">
        <f t="shared" ca="1" si="52"/>
        <v>4.4979060594138143E-2</v>
      </c>
      <c r="M152" s="186">
        <f t="shared" ca="1" si="53"/>
        <v>4877056.9469568515</v>
      </c>
      <c r="N152" s="39">
        <f t="shared" ca="1" si="46"/>
        <v>1046125.0299140239</v>
      </c>
      <c r="O152" s="39">
        <f t="shared" ca="1" si="47"/>
        <v>697621.47622531361</v>
      </c>
      <c r="P152" s="39">
        <f t="shared" ca="1" si="48"/>
        <v>329341.85045894689</v>
      </c>
      <c r="Q152" s="39">
        <f t="shared" ca="1" si="54"/>
        <v>6950145.3035551365</v>
      </c>
      <c r="S152" s="39">
        <f t="shared" ca="1" si="49"/>
        <v>1165.3523517940066</v>
      </c>
      <c r="T152" s="39">
        <f t="shared" ca="1" si="55"/>
        <v>92056.086874417786</v>
      </c>
      <c r="U152" s="39">
        <f t="shared" ca="1" si="56"/>
        <v>84888.398309852229</v>
      </c>
      <c r="V152" s="39">
        <f t="shared" ca="1" si="57"/>
        <v>6705691.8514060415</v>
      </c>
    </row>
    <row r="153" spans="5:22" x14ac:dyDescent="0.35">
      <c r="E153" s="4">
        <v>135</v>
      </c>
      <c r="F153" s="54">
        <f t="shared" ca="1" si="58"/>
        <v>0.37065557891675427</v>
      </c>
      <c r="G153" s="39">
        <f t="shared" ca="1" si="50"/>
        <v>62989.976938601787</v>
      </c>
      <c r="H153" s="39">
        <f t="shared" ca="1" si="43"/>
        <v>13324.768281680339</v>
      </c>
      <c r="I153" s="39">
        <f t="shared" ca="1" si="44"/>
        <v>8960.2094424828629</v>
      </c>
      <c r="J153" s="39">
        <f t="shared" ca="1" si="45"/>
        <v>4621.6441855945459</v>
      </c>
      <c r="K153" s="39">
        <f t="shared" ca="1" si="51"/>
        <v>89896.598848359543</v>
      </c>
      <c r="L153" s="54">
        <f t="shared" ca="1" si="52"/>
        <v>0.89288359706523146</v>
      </c>
      <c r="M153" s="186">
        <f t="shared" ca="1" si="53"/>
        <v>4725528.8278908553</v>
      </c>
      <c r="N153" s="39">
        <f t="shared" ca="1" si="46"/>
        <v>999628.50758655695</v>
      </c>
      <c r="O153" s="39">
        <f t="shared" ca="1" si="47"/>
        <v>672197.86515661643</v>
      </c>
      <c r="P153" s="39">
        <f t="shared" ca="1" si="48"/>
        <v>346717.26983753312</v>
      </c>
      <c r="Q153" s="39">
        <f t="shared" ca="1" si="54"/>
        <v>6744072.470471561</v>
      </c>
      <c r="S153" s="39">
        <f t="shared" ca="1" si="49"/>
        <v>5637.9319332029063</v>
      </c>
      <c r="T153" s="39">
        <f t="shared" ca="1" si="55"/>
        <v>90912.88659596791</v>
      </c>
      <c r="U153" s="39">
        <f t="shared" ca="1" si="56"/>
        <v>422959.51157444803</v>
      </c>
      <c r="V153" s="39">
        <f t="shared" ca="1" si="57"/>
        <v>6820314.7122084759</v>
      </c>
    </row>
    <row r="154" spans="5:22" x14ac:dyDescent="0.35">
      <c r="E154" s="4">
        <v>136</v>
      </c>
      <c r="F154" s="54">
        <f t="shared" ca="1" si="58"/>
        <v>0.70518332352665414</v>
      </c>
      <c r="G154" s="39">
        <f t="shared" ca="1" si="50"/>
        <v>63268.735782746204</v>
      </c>
      <c r="H154" s="39">
        <f t="shared" ca="1" si="43"/>
        <v>13547.101505120234</v>
      </c>
      <c r="I154" s="39">
        <f t="shared" ca="1" si="44"/>
        <v>9377.1835610821818</v>
      </c>
      <c r="J154" s="39">
        <f t="shared" ca="1" si="45"/>
        <v>4765.666365882732</v>
      </c>
      <c r="K154" s="39">
        <f t="shared" ca="1" si="51"/>
        <v>90958.687214831356</v>
      </c>
      <c r="L154" s="54">
        <f t="shared" ca="1" si="52"/>
        <v>0.82617079204700339</v>
      </c>
      <c r="M154" s="186">
        <f t="shared" ca="1" si="53"/>
        <v>4732242.2495226851</v>
      </c>
      <c r="N154" s="39">
        <f t="shared" ca="1" si="46"/>
        <v>1013267.6954576519</v>
      </c>
      <c r="O154" s="39">
        <f t="shared" ca="1" si="47"/>
        <v>701374.91575079109</v>
      </c>
      <c r="P154" s="39">
        <f t="shared" ca="1" si="48"/>
        <v>356452.32111480966</v>
      </c>
      <c r="Q154" s="39">
        <f t="shared" ca="1" si="54"/>
        <v>6803337.1818459379</v>
      </c>
      <c r="S154" s="39">
        <f t="shared" ca="1" si="49"/>
        <v>5512.9577547089193</v>
      </c>
      <c r="T154" s="39">
        <f t="shared" ca="1" si="55"/>
        <v>91705.978603657539</v>
      </c>
      <c r="U154" s="39">
        <f t="shared" ca="1" si="56"/>
        <v>412346.6556412814</v>
      </c>
      <c r="V154" s="39">
        <f t="shared" ca="1" si="57"/>
        <v>6859231.5163724096</v>
      </c>
    </row>
    <row r="155" spans="5:22" x14ac:dyDescent="0.35">
      <c r="E155" s="4">
        <v>137</v>
      </c>
      <c r="F155" s="54">
        <f t="shared" ca="1" si="58"/>
        <v>0.97541835307119662</v>
      </c>
      <c r="G155" s="39">
        <f t="shared" ca="1" si="50"/>
        <v>66336.526702091054</v>
      </c>
      <c r="H155" s="39">
        <f t="shared" ca="1" si="43"/>
        <v>14267.739907928402</v>
      </c>
      <c r="I155" s="39">
        <f t="shared" ca="1" si="44"/>
        <v>9112.8844002218557</v>
      </c>
      <c r="J155" s="39">
        <f t="shared" ca="1" si="45"/>
        <v>4414.3078590934711</v>
      </c>
      <c r="K155" s="39">
        <f t="shared" ca="1" si="51"/>
        <v>94131.458869334791</v>
      </c>
      <c r="L155" s="54">
        <f t="shared" ca="1" si="52"/>
        <v>0.78091668510070855</v>
      </c>
      <c r="M155" s="186">
        <f t="shared" ca="1" si="53"/>
        <v>4953646.432942057</v>
      </c>
      <c r="N155" s="39">
        <f t="shared" ca="1" si="46"/>
        <v>1065436.2297027933</v>
      </c>
      <c r="O155" s="39">
        <f t="shared" ca="1" si="47"/>
        <v>680500.01329884748</v>
      </c>
      <c r="P155" s="39">
        <f t="shared" ca="1" si="48"/>
        <v>329636.1969372927</v>
      </c>
      <c r="Q155" s="39">
        <f t="shared" ca="1" si="54"/>
        <v>7029218.8728809906</v>
      </c>
      <c r="S155" s="39">
        <f t="shared" ca="1" si="49"/>
        <v>3291.1859781735875</v>
      </c>
      <c r="T155" s="39">
        <f t="shared" ca="1" si="55"/>
        <v>93008.3369884149</v>
      </c>
      <c r="U155" s="39">
        <f t="shared" ca="1" si="56"/>
        <v>245767.64101842241</v>
      </c>
      <c r="V155" s="39">
        <f t="shared" ca="1" si="57"/>
        <v>6945350.3169621201</v>
      </c>
    </row>
    <row r="156" spans="5:22" x14ac:dyDescent="0.35">
      <c r="E156" s="4">
        <v>138</v>
      </c>
      <c r="F156" s="54">
        <f t="shared" ca="1" si="58"/>
        <v>0.84432540793577671</v>
      </c>
      <c r="G156" s="39">
        <f t="shared" ca="1" si="50"/>
        <v>65367.257700177724</v>
      </c>
      <c r="H156" s="39">
        <f t="shared" ca="1" si="43"/>
        <v>13383.924603983125</v>
      </c>
      <c r="I156" s="39">
        <f t="shared" ca="1" si="44"/>
        <v>9180.6246402809302</v>
      </c>
      <c r="J156" s="39">
        <f t="shared" ca="1" si="45"/>
        <v>4696.0285968931166</v>
      </c>
      <c r="K156" s="39">
        <f t="shared" ca="1" si="51"/>
        <v>92627.835541334891</v>
      </c>
      <c r="L156" s="54">
        <f t="shared" ca="1" si="52"/>
        <v>0.6297723835028094</v>
      </c>
      <c r="M156" s="186">
        <f t="shared" ca="1" si="53"/>
        <v>4859758.6246233648</v>
      </c>
      <c r="N156" s="39">
        <f t="shared" ca="1" si="46"/>
        <v>995033.98664587096</v>
      </c>
      <c r="O156" s="39">
        <f t="shared" ca="1" si="47"/>
        <v>682537.73134670942</v>
      </c>
      <c r="P156" s="39">
        <f t="shared" ca="1" si="48"/>
        <v>349128.39054539741</v>
      </c>
      <c r="Q156" s="39">
        <f t="shared" ca="1" si="54"/>
        <v>6886458.7331613423</v>
      </c>
      <c r="S156" s="39">
        <f t="shared" ca="1" si="49"/>
        <v>4205.6391147247177</v>
      </c>
      <c r="T156" s="39">
        <f t="shared" ca="1" si="55"/>
        <v>92137.446059166497</v>
      </c>
      <c r="U156" s="39">
        <f t="shared" ca="1" si="56"/>
        <v>312670.1605501381</v>
      </c>
      <c r="V156" s="39">
        <f t="shared" ca="1" si="57"/>
        <v>6850000.5031660832</v>
      </c>
    </row>
    <row r="157" spans="5:22" x14ac:dyDescent="0.35">
      <c r="E157" s="4">
        <v>139</v>
      </c>
      <c r="F157" s="54">
        <f t="shared" ca="1" si="58"/>
        <v>0.9394577301155066</v>
      </c>
      <c r="G157" s="39">
        <f t="shared" ca="1" si="50"/>
        <v>64371.12280894893</v>
      </c>
      <c r="H157" s="39">
        <f t="shared" ca="1" si="43"/>
        <v>14051.231598003109</v>
      </c>
      <c r="I157" s="39">
        <f t="shared" ca="1" si="44"/>
        <v>9394.9404342186554</v>
      </c>
      <c r="J157" s="39">
        <f t="shared" ca="1" si="45"/>
        <v>4428.6448242140295</v>
      </c>
      <c r="K157" s="39">
        <f t="shared" ca="1" si="51"/>
        <v>92245.939665384736</v>
      </c>
      <c r="L157" s="54">
        <f t="shared" ca="1" si="52"/>
        <v>0.37130756982385527</v>
      </c>
      <c r="M157" s="186">
        <f t="shared" ca="1" si="53"/>
        <v>4754236.2199288933</v>
      </c>
      <c r="N157" s="39">
        <f t="shared" ca="1" si="46"/>
        <v>1037777.0541008605</v>
      </c>
      <c r="O157" s="39">
        <f t="shared" ca="1" si="47"/>
        <v>693878.93433214037</v>
      </c>
      <c r="P157" s="39">
        <f t="shared" ca="1" si="48"/>
        <v>327084.92115274875</v>
      </c>
      <c r="Q157" s="39">
        <f t="shared" ca="1" si="54"/>
        <v>6812977.1295146439</v>
      </c>
      <c r="S157" s="39">
        <f t="shared" ca="1" si="49"/>
        <v>4810.7387253648285</v>
      </c>
      <c r="T157" s="39">
        <f t="shared" ca="1" si="55"/>
        <v>92628.033566535538</v>
      </c>
      <c r="U157" s="39">
        <f t="shared" ca="1" si="56"/>
        <v>355305.10102527565</v>
      </c>
      <c r="V157" s="39">
        <f t="shared" ca="1" si="57"/>
        <v>6841197.3093871707</v>
      </c>
    </row>
    <row r="158" spans="5:22" x14ac:dyDescent="0.35">
      <c r="E158" s="4">
        <v>140</v>
      </c>
      <c r="F158" s="54">
        <f t="shared" ca="1" si="58"/>
        <v>0.48074790416069435</v>
      </c>
      <c r="G158" s="39">
        <f t="shared" ca="1" si="50"/>
        <v>66413.994315939301</v>
      </c>
      <c r="H158" s="39">
        <f t="shared" ca="1" si="43"/>
        <v>13281.184157296981</v>
      </c>
      <c r="I158" s="39">
        <f t="shared" ca="1" si="44"/>
        <v>9485.0583377278326</v>
      </c>
      <c r="J158" s="39">
        <f t="shared" ca="1" si="45"/>
        <v>4657.7382251185818</v>
      </c>
      <c r="K158" s="39">
        <f t="shared" ca="1" si="51"/>
        <v>93837.975036082702</v>
      </c>
      <c r="L158" s="54">
        <f t="shared" ca="1" si="52"/>
        <v>0.88627122077753673</v>
      </c>
      <c r="M158" s="186">
        <f t="shared" ca="1" si="53"/>
        <v>4980673.5444219084</v>
      </c>
      <c r="N158" s="39">
        <f t="shared" ca="1" si="46"/>
        <v>996013.61508486618</v>
      </c>
      <c r="O158" s="39">
        <f t="shared" ca="1" si="47"/>
        <v>711325.67189504858</v>
      </c>
      <c r="P158" s="39">
        <f t="shared" ca="1" si="48"/>
        <v>349303.99524431425</v>
      </c>
      <c r="Q158" s="39">
        <f t="shared" ca="1" si="54"/>
        <v>7037316.8266461371</v>
      </c>
      <c r="S158" s="39">
        <f t="shared" ca="1" si="49"/>
        <v>1989.7281768598878</v>
      </c>
      <c r="T158" s="39">
        <f t="shared" ca="1" si="55"/>
        <v>91169.964987824016</v>
      </c>
      <c r="U158" s="39">
        <f t="shared" ca="1" si="56"/>
        <v>149218.34762614849</v>
      </c>
      <c r="V158" s="39">
        <f t="shared" ca="1" si="57"/>
        <v>6837231.1790279718</v>
      </c>
    </row>
    <row r="159" spans="5:22" x14ac:dyDescent="0.35">
      <c r="E159" s="4">
        <v>141</v>
      </c>
      <c r="F159" s="54">
        <f t="shared" ca="1" si="58"/>
        <v>2.2383055581590261E-2</v>
      </c>
      <c r="G159" s="39">
        <f t="shared" ca="1" si="50"/>
        <v>61595.137881295275</v>
      </c>
      <c r="H159" s="39">
        <f t="shared" ca="1" si="43"/>
        <v>13004.970277638458</v>
      </c>
      <c r="I159" s="39">
        <f t="shared" ca="1" si="44"/>
        <v>8961.9392001653578</v>
      </c>
      <c r="J159" s="39">
        <f t="shared" ca="1" si="45"/>
        <v>4525.2910533801696</v>
      </c>
      <c r="K159" s="39">
        <f t="shared" ca="1" si="51"/>
        <v>88087.338412479265</v>
      </c>
      <c r="L159" s="54">
        <f t="shared" ca="1" si="52"/>
        <v>0.71763573424947713</v>
      </c>
      <c r="M159" s="186">
        <f t="shared" ca="1" si="53"/>
        <v>4590481.8537164722</v>
      </c>
      <c r="N159" s="39">
        <f t="shared" ca="1" si="46"/>
        <v>969217.4110020193</v>
      </c>
      <c r="O159" s="39">
        <f t="shared" ca="1" si="47"/>
        <v>667903.68018580799</v>
      </c>
      <c r="P159" s="39">
        <f t="shared" ca="1" si="48"/>
        <v>337254.97138038598</v>
      </c>
      <c r="Q159" s="39">
        <f t="shared" ca="1" si="54"/>
        <v>6564857.916284685</v>
      </c>
      <c r="S159" s="39">
        <f t="shared" ca="1" si="49"/>
        <v>5821.4285416713647</v>
      </c>
      <c r="T159" s="39">
        <f t="shared" ca="1" si="55"/>
        <v>89383.475900770456</v>
      </c>
      <c r="U159" s="39">
        <f t="shared" ca="1" si="56"/>
        <v>433851.81042617036</v>
      </c>
      <c r="V159" s="39">
        <f t="shared" ca="1" si="57"/>
        <v>6661454.7553304695</v>
      </c>
    </row>
    <row r="160" spans="5:22" x14ac:dyDescent="0.35">
      <c r="E160" s="4">
        <v>142</v>
      </c>
      <c r="F160" s="54">
        <f t="shared" ca="1" si="58"/>
        <v>0.54813303269815905</v>
      </c>
      <c r="G160" s="39">
        <f t="shared" ca="1" si="50"/>
        <v>64291.372565983911</v>
      </c>
      <c r="H160" s="39">
        <f t="shared" ca="1" si="43"/>
        <v>13590.476939644355</v>
      </c>
      <c r="I160" s="39">
        <f t="shared" ca="1" si="44"/>
        <v>9256.0152557211895</v>
      </c>
      <c r="J160" s="39">
        <f t="shared" ca="1" si="45"/>
        <v>4714.9583796095603</v>
      </c>
      <c r="K160" s="39">
        <f t="shared" ca="1" si="51"/>
        <v>91852.823140959008</v>
      </c>
      <c r="L160" s="54">
        <f t="shared" ca="1" si="52"/>
        <v>0.2785537957291202</v>
      </c>
      <c r="M160" s="186">
        <f t="shared" ca="1" si="53"/>
        <v>4736019.2635843772</v>
      </c>
      <c r="N160" s="39">
        <f t="shared" ca="1" si="46"/>
        <v>1001141.4909737024</v>
      </c>
      <c r="O160" s="39">
        <f t="shared" ca="1" si="47"/>
        <v>681843.68766020227</v>
      </c>
      <c r="P160" s="39">
        <f t="shared" ca="1" si="48"/>
        <v>347327.06460593076</v>
      </c>
      <c r="Q160" s="39">
        <f t="shared" ca="1" si="54"/>
        <v>6766331.5068242131</v>
      </c>
      <c r="S160" s="39">
        <f t="shared" ca="1" si="49"/>
        <v>4186.4547759629768</v>
      </c>
      <c r="T160" s="39">
        <f t="shared" ca="1" si="55"/>
        <v>91324.319537312433</v>
      </c>
      <c r="U160" s="39">
        <f t="shared" ca="1" si="56"/>
        <v>308394.88525052683</v>
      </c>
      <c r="V160" s="39">
        <f t="shared" ca="1" si="57"/>
        <v>6727399.3274688087</v>
      </c>
    </row>
    <row r="161" spans="5:22" x14ac:dyDescent="0.35">
      <c r="E161" s="4">
        <v>143</v>
      </c>
      <c r="F161" s="54">
        <f t="shared" ca="1" si="58"/>
        <v>7.7051162392174133E-2</v>
      </c>
      <c r="G161" s="39">
        <f t="shared" ca="1" si="50"/>
        <v>65081.126939371672</v>
      </c>
      <c r="H161" s="39">
        <f t="shared" ca="1" si="43"/>
        <v>13928.506483085564</v>
      </c>
      <c r="I161" s="39">
        <f t="shared" ca="1" si="44"/>
        <v>9223.4376575656224</v>
      </c>
      <c r="J161" s="39">
        <f t="shared" ca="1" si="45"/>
        <v>4645.7218256214246</v>
      </c>
      <c r="K161" s="39">
        <f t="shared" ca="1" si="51"/>
        <v>92878.792905644281</v>
      </c>
      <c r="L161" s="54">
        <f t="shared" ca="1" si="52"/>
        <v>4.6268182606849395E-2</v>
      </c>
      <c r="M161" s="186">
        <f t="shared" ca="1" si="53"/>
        <v>4741388.7851907732</v>
      </c>
      <c r="N161" s="39">
        <f t="shared" ca="1" si="46"/>
        <v>1014740.6404760155</v>
      </c>
      <c r="O161" s="39">
        <f t="shared" ca="1" si="47"/>
        <v>671959.84346164903</v>
      </c>
      <c r="P161" s="39">
        <f t="shared" ca="1" si="48"/>
        <v>338457.15953317034</v>
      </c>
      <c r="Q161" s="39">
        <f t="shared" ca="1" si="54"/>
        <v>6766546.4286616081</v>
      </c>
      <c r="S161" s="39">
        <f t="shared" ca="1" si="49"/>
        <v>1680.9562351714085</v>
      </c>
      <c r="T161" s="39">
        <f t="shared" ca="1" si="55"/>
        <v>89914.027315194267</v>
      </c>
      <c r="U161" s="39">
        <f t="shared" ca="1" si="56"/>
        <v>122463.56842073405</v>
      </c>
      <c r="V161" s="39">
        <f t="shared" ca="1" si="57"/>
        <v>6550552.8375491723</v>
      </c>
    </row>
    <row r="162" spans="5:22" x14ac:dyDescent="0.35">
      <c r="E162" s="4">
        <v>144</v>
      </c>
      <c r="F162" s="54">
        <f t="shared" ca="1" si="58"/>
        <v>0.32232340880833044</v>
      </c>
      <c r="G162" s="39">
        <f t="shared" ca="1" si="50"/>
        <v>65062.466813678831</v>
      </c>
      <c r="H162" s="39">
        <f t="shared" ca="1" si="43"/>
        <v>13557.348383386898</v>
      </c>
      <c r="I162" s="39">
        <f t="shared" ca="1" si="44"/>
        <v>8971.3141472786538</v>
      </c>
      <c r="J162" s="39">
        <f t="shared" ca="1" si="45"/>
        <v>4454.8066557423863</v>
      </c>
      <c r="K162" s="39">
        <f t="shared" ca="1" si="51"/>
        <v>92045.936000086775</v>
      </c>
      <c r="L162" s="54">
        <f t="shared" ca="1" si="52"/>
        <v>0.47285857922384156</v>
      </c>
      <c r="M162" s="186">
        <f t="shared" ca="1" si="53"/>
        <v>4817846.2761500841</v>
      </c>
      <c r="N162" s="39">
        <f t="shared" ca="1" si="46"/>
        <v>1003915.5233757221</v>
      </c>
      <c r="O162" s="39">
        <f t="shared" ca="1" si="47"/>
        <v>664321.75989293854</v>
      </c>
      <c r="P162" s="39">
        <f t="shared" ca="1" si="48"/>
        <v>329876.4204376085</v>
      </c>
      <c r="Q162" s="39">
        <f t="shared" ca="1" si="54"/>
        <v>6815959.9798563542</v>
      </c>
      <c r="S162" s="39">
        <f t="shared" ca="1" si="49"/>
        <v>3202.1811291516824</v>
      </c>
      <c r="T162" s="39">
        <f t="shared" ca="1" si="55"/>
        <v>90793.310473496065</v>
      </c>
      <c r="U162" s="39">
        <f t="shared" ca="1" si="56"/>
        <v>237120.0660562409</v>
      </c>
      <c r="V162" s="39">
        <f t="shared" ca="1" si="57"/>
        <v>6723203.6254749866</v>
      </c>
    </row>
    <row r="163" spans="5:22" x14ac:dyDescent="0.35">
      <c r="E163" s="4">
        <v>145</v>
      </c>
      <c r="F163" s="54">
        <f t="shared" ca="1" si="58"/>
        <v>0.34404965484488836</v>
      </c>
      <c r="G163" s="39">
        <f t="shared" ca="1" si="50"/>
        <v>60603.746929292422</v>
      </c>
      <c r="H163" s="39">
        <f t="shared" ca="1" si="43"/>
        <v>13486.434961904317</v>
      </c>
      <c r="I163" s="39">
        <f t="shared" ca="1" si="44"/>
        <v>8874.8014930282534</v>
      </c>
      <c r="J163" s="39">
        <f t="shared" ca="1" si="45"/>
        <v>4477.8953613652293</v>
      </c>
      <c r="K163" s="39">
        <f t="shared" ca="1" si="51"/>
        <v>87442.87874559022</v>
      </c>
      <c r="L163" s="54">
        <f t="shared" ca="1" si="52"/>
        <v>0.65141241583020371</v>
      </c>
      <c r="M163" s="186">
        <f t="shared" ca="1" si="53"/>
        <v>4508212.747114988</v>
      </c>
      <c r="N163" s="39">
        <f t="shared" ca="1" si="46"/>
        <v>1003233.6462517821</v>
      </c>
      <c r="O163" s="39">
        <f t="shared" ca="1" si="47"/>
        <v>660181.84099516086</v>
      </c>
      <c r="P163" s="39">
        <f t="shared" ca="1" si="48"/>
        <v>333103.24808640504</v>
      </c>
      <c r="Q163" s="39">
        <f t="shared" ca="1" si="54"/>
        <v>6504731.4824483357</v>
      </c>
      <c r="S163" s="39">
        <f t="shared" ca="1" si="49"/>
        <v>7882.850981843485</v>
      </c>
      <c r="T163" s="39">
        <f t="shared" ca="1" si="55"/>
        <v>90847.834366068477</v>
      </c>
      <c r="U163" s="39">
        <f t="shared" ca="1" si="56"/>
        <v>586392.27903543774</v>
      </c>
      <c r="V163" s="39">
        <f t="shared" ca="1" si="57"/>
        <v>6758020.5133973686</v>
      </c>
    </row>
    <row r="164" spans="5:22" x14ac:dyDescent="0.35">
      <c r="E164" s="4">
        <v>146</v>
      </c>
      <c r="F164" s="54">
        <f t="shared" ca="1" si="58"/>
        <v>0.81054629506399933</v>
      </c>
      <c r="G164" s="39">
        <f t="shared" ca="1" si="50"/>
        <v>66493.415039847474</v>
      </c>
      <c r="H164" s="39">
        <f t="shared" ca="1" si="43"/>
        <v>13538.15514871187</v>
      </c>
      <c r="I164" s="39">
        <f t="shared" ca="1" si="44"/>
        <v>9505.9405886127806</v>
      </c>
      <c r="J164" s="39">
        <f t="shared" ca="1" si="45"/>
        <v>4775.436064337272</v>
      </c>
      <c r="K164" s="39">
        <f t="shared" ca="1" si="51"/>
        <v>94312.946841509402</v>
      </c>
      <c r="L164" s="54">
        <f t="shared" ca="1" si="52"/>
        <v>0.93262074424689845</v>
      </c>
      <c r="M164" s="186">
        <f t="shared" ca="1" si="53"/>
        <v>5000852.5789643964</v>
      </c>
      <c r="N164" s="39">
        <f t="shared" ca="1" si="46"/>
        <v>1018180.7935309676</v>
      </c>
      <c r="O164" s="39">
        <f t="shared" ca="1" si="47"/>
        <v>714925.04151815025</v>
      </c>
      <c r="P164" s="39">
        <f t="shared" ca="1" si="48"/>
        <v>359152.1317367942</v>
      </c>
      <c r="Q164" s="39">
        <f t="shared" ca="1" si="54"/>
        <v>7093110.5457503088</v>
      </c>
      <c r="S164" s="39">
        <f t="shared" ca="1" si="49"/>
        <v>2479.0914365852786</v>
      </c>
      <c r="T164" s="39">
        <f t="shared" ca="1" si="55"/>
        <v>92016.602213757404</v>
      </c>
      <c r="U164" s="39">
        <f t="shared" ca="1" si="56"/>
        <v>186448.09860805847</v>
      </c>
      <c r="V164" s="39">
        <f t="shared" ca="1" si="57"/>
        <v>6920406.5126215732</v>
      </c>
    </row>
    <row r="165" spans="5:22" x14ac:dyDescent="0.35">
      <c r="E165" s="4">
        <v>147</v>
      </c>
      <c r="F165" s="54">
        <f t="shared" ca="1" si="58"/>
        <v>0.73672783012556642</v>
      </c>
      <c r="G165" s="39">
        <f t="shared" ca="1" si="50"/>
        <v>64596.995134635115</v>
      </c>
      <c r="H165" s="39">
        <f t="shared" ca="1" si="43"/>
        <v>13712.69854564156</v>
      </c>
      <c r="I165" s="39">
        <f t="shared" ca="1" si="44"/>
        <v>9115.7079532013322</v>
      </c>
      <c r="J165" s="39">
        <f t="shared" ca="1" si="45"/>
        <v>4462.3027776507042</v>
      </c>
      <c r="K165" s="39">
        <f t="shared" ca="1" si="51"/>
        <v>91887.70441112871</v>
      </c>
      <c r="L165" s="54">
        <f t="shared" ca="1" si="52"/>
        <v>0.99013572746179301</v>
      </c>
      <c r="M165" s="186">
        <f t="shared" ca="1" si="53"/>
        <v>4898236.3940450912</v>
      </c>
      <c r="N165" s="39">
        <f t="shared" ca="1" si="46"/>
        <v>1039801.2931845656</v>
      </c>
      <c r="O165" s="39">
        <f t="shared" ca="1" si="47"/>
        <v>691222.437836222</v>
      </c>
      <c r="P165" s="39">
        <f t="shared" ca="1" si="48"/>
        <v>338365.79892270936</v>
      </c>
      <c r="Q165" s="39">
        <f t="shared" ca="1" si="54"/>
        <v>6967625.9239885882</v>
      </c>
      <c r="S165" s="39">
        <f t="shared" ca="1" si="49"/>
        <v>4366.2474269458271</v>
      </c>
      <c r="T165" s="39">
        <f t="shared" ca="1" si="55"/>
        <v>91791.649060423835</v>
      </c>
      <c r="U165" s="39">
        <f t="shared" ca="1" si="56"/>
        <v>331082.15029966179</v>
      </c>
      <c r="V165" s="39">
        <f t="shared" ca="1" si="57"/>
        <v>6960342.2753655408</v>
      </c>
    </row>
    <row r="166" spans="5:22" x14ac:dyDescent="0.35">
      <c r="E166" s="4">
        <v>148</v>
      </c>
      <c r="F166" s="54">
        <f t="shared" ca="1" si="58"/>
        <v>0.68099276135475761</v>
      </c>
      <c r="G166" s="39">
        <f t="shared" ca="1" si="50"/>
        <v>65644.560544435066</v>
      </c>
      <c r="H166" s="39">
        <f t="shared" ca="1" si="43"/>
        <v>14142.954615661218</v>
      </c>
      <c r="I166" s="39">
        <f t="shared" ca="1" si="44"/>
        <v>9543.8412552322316</v>
      </c>
      <c r="J166" s="39">
        <f t="shared" ca="1" si="45"/>
        <v>4721.2188291400207</v>
      </c>
      <c r="K166" s="39">
        <f t="shared" ca="1" si="51"/>
        <v>94052.575244468535</v>
      </c>
      <c r="L166" s="54">
        <f t="shared" ca="1" si="52"/>
        <v>0.57444064961000152</v>
      </c>
      <c r="M166" s="186">
        <f t="shared" ca="1" si="53"/>
        <v>4873391.7296965979</v>
      </c>
      <c r="N166" s="39">
        <f t="shared" ca="1" si="46"/>
        <v>1049959.9279179068</v>
      </c>
      <c r="O166" s="39">
        <f t="shared" ca="1" si="47"/>
        <v>708525.98687598133</v>
      </c>
      <c r="P166" s="39">
        <f t="shared" ca="1" si="48"/>
        <v>350498.93860504084</v>
      </c>
      <c r="Q166" s="39">
        <f t="shared" ca="1" si="54"/>
        <v>6982376.5830955273</v>
      </c>
      <c r="S166" s="39">
        <f t="shared" ca="1" si="49"/>
        <v>2311.7842015703754</v>
      </c>
      <c r="T166" s="39">
        <f t="shared" ca="1" si="55"/>
        <v>91643.140616898891</v>
      </c>
      <c r="U166" s="39">
        <f t="shared" ca="1" si="56"/>
        <v>171624.73044739428</v>
      </c>
      <c r="V166" s="39">
        <f t="shared" ca="1" si="57"/>
        <v>6803502.3749378799</v>
      </c>
    </row>
    <row r="167" spans="5:22" x14ac:dyDescent="0.35">
      <c r="E167" s="4">
        <v>149</v>
      </c>
      <c r="F167" s="54">
        <f t="shared" ca="1" si="58"/>
        <v>0.12737239627616803</v>
      </c>
      <c r="G167" s="39">
        <f t="shared" ca="1" si="50"/>
        <v>62064.765332509785</v>
      </c>
      <c r="H167" s="39">
        <f t="shared" ca="1" si="43"/>
        <v>13694.580092463319</v>
      </c>
      <c r="I167" s="39">
        <f t="shared" ca="1" si="44"/>
        <v>8825.7979750456543</v>
      </c>
      <c r="J167" s="39">
        <f t="shared" ca="1" si="45"/>
        <v>4441.6557570306759</v>
      </c>
      <c r="K167" s="39">
        <f t="shared" ca="1" si="51"/>
        <v>89026.799157049434</v>
      </c>
      <c r="L167" s="54">
        <f t="shared" ca="1" si="52"/>
        <v>0.16279329094859718</v>
      </c>
      <c r="M167" s="186">
        <f t="shared" ca="1" si="53"/>
        <v>4553789.0009021172</v>
      </c>
      <c r="N167" s="39">
        <f t="shared" ca="1" si="46"/>
        <v>1004792.7815875744</v>
      </c>
      <c r="O167" s="39">
        <f t="shared" ca="1" si="47"/>
        <v>647562.6150783971</v>
      </c>
      <c r="P167" s="39">
        <f t="shared" ca="1" si="48"/>
        <v>325891.23673952254</v>
      </c>
      <c r="Q167" s="39">
        <f t="shared" ca="1" si="54"/>
        <v>6532035.6343076117</v>
      </c>
      <c r="S167" s="39">
        <f t="shared" ca="1" si="49"/>
        <v>5590.0201941826672</v>
      </c>
      <c r="T167" s="39">
        <f t="shared" ca="1" si="55"/>
        <v>90175.163594201425</v>
      </c>
      <c r="U167" s="39">
        <f t="shared" ca="1" si="56"/>
        <v>410148.53337012307</v>
      </c>
      <c r="V167" s="39">
        <f t="shared" ca="1" si="57"/>
        <v>6616292.9309382122</v>
      </c>
    </row>
    <row r="168" spans="5:22" x14ac:dyDescent="0.35">
      <c r="E168" s="4">
        <v>150</v>
      </c>
      <c r="F168" s="54">
        <f t="shared" ca="1" si="58"/>
        <v>0.60132951800164414</v>
      </c>
      <c r="G168" s="39">
        <f t="shared" ca="1" si="50"/>
        <v>63541.138824388654</v>
      </c>
      <c r="H168" s="39">
        <f t="shared" ca="1" si="43"/>
        <v>13926.147793290473</v>
      </c>
      <c r="I168" s="39">
        <f t="shared" ca="1" si="44"/>
        <v>9063.2446311281128</v>
      </c>
      <c r="J168" s="39">
        <f t="shared" ca="1" si="45"/>
        <v>4720.1892800370542</v>
      </c>
      <c r="K168" s="39">
        <f t="shared" ca="1" si="51"/>
        <v>91250.720528844293</v>
      </c>
      <c r="L168" s="54">
        <f t="shared" ca="1" si="52"/>
        <v>0.7708961586594143</v>
      </c>
      <c r="M168" s="186">
        <f t="shared" ca="1" si="53"/>
        <v>4743325.3512261137</v>
      </c>
      <c r="N168" s="39">
        <f t="shared" ca="1" si="46"/>
        <v>1039582.4043286155</v>
      </c>
      <c r="O168" s="39">
        <f t="shared" ca="1" si="47"/>
        <v>676568.26456962014</v>
      </c>
      <c r="P168" s="39">
        <f t="shared" ca="1" si="48"/>
        <v>352360.59486538341</v>
      </c>
      <c r="Q168" s="39">
        <f t="shared" ca="1" si="54"/>
        <v>6811836.6149897333</v>
      </c>
      <c r="S168" s="39">
        <f t="shared" ca="1" si="49"/>
        <v>4917.6970945184275</v>
      </c>
      <c r="T168" s="39">
        <f t="shared" ca="1" si="55"/>
        <v>91448.228343325667</v>
      </c>
      <c r="U168" s="39">
        <f t="shared" ca="1" si="56"/>
        <v>367104.48899173766</v>
      </c>
      <c r="V168" s="39">
        <f t="shared" ca="1" si="57"/>
        <v>6826580.5091160871</v>
      </c>
    </row>
    <row r="169" spans="5:22" x14ac:dyDescent="0.35">
      <c r="E169" s="4">
        <v>151</v>
      </c>
      <c r="F169" s="54">
        <f t="shared" ca="1" si="58"/>
        <v>0.94143568878068584</v>
      </c>
      <c r="G169" s="39">
        <f t="shared" ca="1" si="50"/>
        <v>63875.088113186677</v>
      </c>
      <c r="H169" s="39">
        <f t="shared" ca="1" si="43"/>
        <v>14190.943728778764</v>
      </c>
      <c r="I169" s="39">
        <f t="shared" ca="1" si="44"/>
        <v>9120.8200649881383</v>
      </c>
      <c r="J169" s="39">
        <f t="shared" ca="1" si="45"/>
        <v>4838.1959592142666</v>
      </c>
      <c r="K169" s="39">
        <f t="shared" ca="1" si="51"/>
        <v>92025.047866167835</v>
      </c>
      <c r="L169" s="54">
        <f t="shared" ca="1" si="52"/>
        <v>0.98332452951777338</v>
      </c>
      <c r="M169" s="186">
        <f t="shared" ca="1" si="53"/>
        <v>4833857.4247963857</v>
      </c>
      <c r="N169" s="39">
        <f t="shared" ca="1" si="46"/>
        <v>1073924.1343459445</v>
      </c>
      <c r="O169" s="39">
        <f t="shared" ca="1" si="47"/>
        <v>690233.78430804657</v>
      </c>
      <c r="P169" s="39">
        <f t="shared" ca="1" si="48"/>
        <v>366138.82111012848</v>
      </c>
      <c r="Q169" s="39">
        <f t="shared" ca="1" si="54"/>
        <v>6964154.1645605052</v>
      </c>
      <c r="S169" s="39">
        <f t="shared" ca="1" si="49"/>
        <v>5456.4171128991184</v>
      </c>
      <c r="T169" s="39">
        <f t="shared" ca="1" si="55"/>
        <v>92643.269019852683</v>
      </c>
      <c r="U169" s="39">
        <f t="shared" ca="1" si="56"/>
        <v>412923.77283669636</v>
      </c>
      <c r="V169" s="39">
        <f t="shared" ca="1" si="57"/>
        <v>7010939.1162870731</v>
      </c>
    </row>
    <row r="170" spans="5:22" x14ac:dyDescent="0.35">
      <c r="E170" s="4">
        <v>152</v>
      </c>
      <c r="F170" s="54">
        <f t="shared" ca="1" si="58"/>
        <v>0.1084696722173063</v>
      </c>
      <c r="G170" s="39">
        <f t="shared" ca="1" si="50"/>
        <v>61251.01593071768</v>
      </c>
      <c r="H170" s="39">
        <f t="shared" ca="1" si="43"/>
        <v>13374.755010743849</v>
      </c>
      <c r="I170" s="39">
        <f t="shared" ca="1" si="44"/>
        <v>8902.3660883297525</v>
      </c>
      <c r="J170" s="39">
        <f t="shared" ca="1" si="45"/>
        <v>4515.1982750109783</v>
      </c>
      <c r="K170" s="39">
        <f t="shared" ca="1" si="51"/>
        <v>88043.335304802255</v>
      </c>
      <c r="L170" s="54">
        <f t="shared" ca="1" si="52"/>
        <v>0.58107283577067204</v>
      </c>
      <c r="M170" s="186">
        <f t="shared" ca="1" si="53"/>
        <v>4547988.2228583898</v>
      </c>
      <c r="N170" s="39">
        <f t="shared" ca="1" si="46"/>
        <v>993097.45884514553</v>
      </c>
      <c r="O170" s="39">
        <f t="shared" ca="1" si="47"/>
        <v>661015.25844231376</v>
      </c>
      <c r="P170" s="39">
        <f t="shared" ca="1" si="48"/>
        <v>335260.86492749926</v>
      </c>
      <c r="Q170" s="39">
        <f t="shared" ca="1" si="54"/>
        <v>6537361.8050733488</v>
      </c>
      <c r="S170" s="39">
        <f t="shared" ca="1" si="49"/>
        <v>6559.6367751984344</v>
      </c>
      <c r="T170" s="39">
        <f t="shared" ca="1" si="55"/>
        <v>90087.773804989716</v>
      </c>
      <c r="U170" s="39">
        <f t="shared" ca="1" si="56"/>
        <v>487063.77104954753</v>
      </c>
      <c r="V170" s="39">
        <f t="shared" ca="1" si="57"/>
        <v>6689164.7111953972</v>
      </c>
    </row>
    <row r="171" spans="5:22" x14ac:dyDescent="0.35">
      <c r="E171" s="4">
        <v>153</v>
      </c>
      <c r="F171" s="54">
        <f t="shared" ca="1" si="58"/>
        <v>0.50960458383548102</v>
      </c>
      <c r="G171" s="39">
        <f t="shared" ca="1" si="50"/>
        <v>62276.467880301789</v>
      </c>
      <c r="H171" s="39">
        <f t="shared" ca="1" si="43"/>
        <v>13957.586999091138</v>
      </c>
      <c r="I171" s="39">
        <f t="shared" ca="1" si="44"/>
        <v>9041.3621185775355</v>
      </c>
      <c r="J171" s="39">
        <f t="shared" ca="1" si="45"/>
        <v>4617.1742221405839</v>
      </c>
      <c r="K171" s="39">
        <f t="shared" ca="1" si="51"/>
        <v>89892.591220111062</v>
      </c>
      <c r="L171" s="54">
        <f t="shared" ca="1" si="52"/>
        <v>0.420368054565459</v>
      </c>
      <c r="M171" s="186">
        <f t="shared" ca="1" si="53"/>
        <v>4605412.9657135261</v>
      </c>
      <c r="N171" s="39">
        <f t="shared" ca="1" si="46"/>
        <v>1032178.8361414273</v>
      </c>
      <c r="O171" s="39">
        <f t="shared" ca="1" si="47"/>
        <v>668618.62507425039</v>
      </c>
      <c r="P171" s="39">
        <f t="shared" ca="1" si="48"/>
        <v>341445.0875485565</v>
      </c>
      <c r="Q171" s="39">
        <f t="shared" ca="1" si="54"/>
        <v>6647655.5144777605</v>
      </c>
      <c r="S171" s="39">
        <f t="shared" ca="1" si="49"/>
        <v>5960.5450050676718</v>
      </c>
      <c r="T171" s="39">
        <f t="shared" ca="1" si="55"/>
        <v>91235.962003038148</v>
      </c>
      <c r="U171" s="39">
        <f t="shared" ca="1" si="56"/>
        <v>440788.82735962624</v>
      </c>
      <c r="V171" s="39">
        <f t="shared" ca="1" si="57"/>
        <v>6746999.2542888299</v>
      </c>
    </row>
    <row r="172" spans="5:22" x14ac:dyDescent="0.35">
      <c r="E172" s="4">
        <v>154</v>
      </c>
      <c r="F172" s="54">
        <f t="shared" ca="1" si="58"/>
        <v>0.39247972162763478</v>
      </c>
      <c r="G172" s="39">
        <f t="shared" ca="1" si="50"/>
        <v>61656.622782385661</v>
      </c>
      <c r="H172" s="39">
        <f t="shared" ca="1" si="43"/>
        <v>13449.087002398554</v>
      </c>
      <c r="I172" s="39">
        <f t="shared" ca="1" si="44"/>
        <v>8929.3515531333705</v>
      </c>
      <c r="J172" s="39">
        <f t="shared" ca="1" si="45"/>
        <v>4547.6216493312777</v>
      </c>
      <c r="K172" s="39">
        <f t="shared" ca="1" si="51"/>
        <v>88582.68298724886</v>
      </c>
      <c r="L172" s="54">
        <f t="shared" ca="1" si="52"/>
        <v>0.30027969505650731</v>
      </c>
      <c r="M172" s="186">
        <f t="shared" ca="1" si="53"/>
        <v>4544833.9143933048</v>
      </c>
      <c r="N172" s="39">
        <f t="shared" ca="1" si="46"/>
        <v>991359.3052584331</v>
      </c>
      <c r="O172" s="39">
        <f t="shared" ca="1" si="47"/>
        <v>658200.49721917033</v>
      </c>
      <c r="P172" s="39">
        <f t="shared" ca="1" si="48"/>
        <v>335214.35604180687</v>
      </c>
      <c r="Q172" s="39">
        <f t="shared" ca="1" si="54"/>
        <v>6529608.0729127154</v>
      </c>
      <c r="S172" s="39">
        <f t="shared" ca="1" si="49"/>
        <v>6930.0504897221763</v>
      </c>
      <c r="T172" s="39">
        <f t="shared" ca="1" si="55"/>
        <v>90965.111827639746</v>
      </c>
      <c r="U172" s="39">
        <f t="shared" ca="1" si="56"/>
        <v>510827.98688651453</v>
      </c>
      <c r="V172" s="39">
        <f t="shared" ca="1" si="57"/>
        <v>6705221.703757423</v>
      </c>
    </row>
    <row r="173" spans="5:22" x14ac:dyDescent="0.35">
      <c r="E173" s="4">
        <v>155</v>
      </c>
      <c r="F173" s="54">
        <f t="shared" ca="1" si="58"/>
        <v>0.5723542047940412</v>
      </c>
      <c r="G173" s="39">
        <f t="shared" ca="1" si="50"/>
        <v>66233.61584526753</v>
      </c>
      <c r="H173" s="39">
        <f t="shared" ca="1" si="43"/>
        <v>14686.071491357032</v>
      </c>
      <c r="I173" s="39">
        <f t="shared" ca="1" si="44"/>
        <v>9657.3477721467916</v>
      </c>
      <c r="J173" s="39">
        <f t="shared" ca="1" si="45"/>
        <v>4572.5594165380326</v>
      </c>
      <c r="K173" s="39">
        <f t="shared" ca="1" si="51"/>
        <v>95149.594525309381</v>
      </c>
      <c r="L173" s="54">
        <f t="shared" ca="1" si="52"/>
        <v>0.65286503175595589</v>
      </c>
      <c r="M173" s="186">
        <f t="shared" ca="1" si="53"/>
        <v>4927202.3164058356</v>
      </c>
      <c r="N173" s="39">
        <f t="shared" ca="1" si="46"/>
        <v>1092515.402453094</v>
      </c>
      <c r="O173" s="39">
        <f t="shared" ca="1" si="47"/>
        <v>718422.29517442721</v>
      </c>
      <c r="P173" s="39">
        <f t="shared" ca="1" si="48"/>
        <v>340158.46880084381</v>
      </c>
      <c r="Q173" s="39">
        <f t="shared" ca="1" si="54"/>
        <v>7078298.4828342004</v>
      </c>
      <c r="S173" s="39">
        <f t="shared" ca="1" si="49"/>
        <v>803.312766312647</v>
      </c>
      <c r="T173" s="39">
        <f t="shared" ca="1" si="55"/>
        <v>91380.347875084</v>
      </c>
      <c r="U173" s="39">
        <f t="shared" ca="1" si="56"/>
        <v>59759.451034966616</v>
      </c>
      <c r="V173" s="39">
        <f t="shared" ca="1" si="57"/>
        <v>6797899.4650683235</v>
      </c>
    </row>
    <row r="174" spans="5:22" x14ac:dyDescent="0.35">
      <c r="E174" s="4">
        <v>156</v>
      </c>
      <c r="F174" s="54">
        <f t="shared" ca="1" si="58"/>
        <v>0.18685314373132733</v>
      </c>
      <c r="G174" s="39">
        <f t="shared" ca="1" si="50"/>
        <v>62667.756441522579</v>
      </c>
      <c r="H174" s="39">
        <f t="shared" ca="1" si="43"/>
        <v>13423.245806419351</v>
      </c>
      <c r="I174" s="39">
        <f t="shared" ca="1" si="44"/>
        <v>9166.2331093356879</v>
      </c>
      <c r="J174" s="39">
        <f t="shared" ca="1" si="45"/>
        <v>4587.0337902085184</v>
      </c>
      <c r="K174" s="39">
        <f t="shared" ca="1" si="51"/>
        <v>89844.269147486135</v>
      </c>
      <c r="L174" s="54">
        <f t="shared" ca="1" si="52"/>
        <v>0.14611444544855545</v>
      </c>
      <c r="M174" s="186">
        <f t="shared" ca="1" si="53"/>
        <v>4594771.4343897477</v>
      </c>
      <c r="N174" s="39">
        <f t="shared" ca="1" si="46"/>
        <v>984186.28478714218</v>
      </c>
      <c r="O174" s="39">
        <f t="shared" ca="1" si="47"/>
        <v>672064.0476579644</v>
      </c>
      <c r="P174" s="39">
        <f t="shared" ca="1" si="48"/>
        <v>336319.23375935305</v>
      </c>
      <c r="Q174" s="39">
        <f t="shared" ca="1" si="54"/>
        <v>6587341.000594208</v>
      </c>
      <c r="S174" s="39">
        <f t="shared" ca="1" si="49"/>
        <v>5145.368337894035</v>
      </c>
      <c r="T174" s="39">
        <f t="shared" ca="1" si="55"/>
        <v>90402.603695171652</v>
      </c>
      <c r="U174" s="39">
        <f t="shared" ca="1" si="56"/>
        <v>377256.06916261523</v>
      </c>
      <c r="V174" s="39">
        <f t="shared" ca="1" si="57"/>
        <v>6628277.8359974707</v>
      </c>
    </row>
    <row r="175" spans="5:22" x14ac:dyDescent="0.35">
      <c r="E175" s="4">
        <v>157</v>
      </c>
      <c r="F175" s="54">
        <f t="shared" ca="1" si="58"/>
        <v>0.93865229515959359</v>
      </c>
      <c r="G175" s="39">
        <f t="shared" ca="1" si="50"/>
        <v>63498.835339550169</v>
      </c>
      <c r="H175" s="39">
        <f t="shared" ca="1" si="43"/>
        <v>14115.062844360207</v>
      </c>
      <c r="I175" s="39">
        <f t="shared" ca="1" si="44"/>
        <v>9584.7505900975666</v>
      </c>
      <c r="J175" s="39">
        <f t="shared" ca="1" si="45"/>
        <v>4597.1311101939618</v>
      </c>
      <c r="K175" s="39">
        <f t="shared" ca="1" si="51"/>
        <v>91795.779884201911</v>
      </c>
      <c r="L175" s="54">
        <f t="shared" ca="1" si="52"/>
        <v>0.62246777431259237</v>
      </c>
      <c r="M175" s="186">
        <f t="shared" ca="1" si="53"/>
        <v>4719942.6399508212</v>
      </c>
      <c r="N175" s="39">
        <f t="shared" ca="1" si="46"/>
        <v>1049189.1170669338</v>
      </c>
      <c r="O175" s="39">
        <f t="shared" ca="1" si="47"/>
        <v>712445.71276912768</v>
      </c>
      <c r="P175" s="39">
        <f t="shared" ca="1" si="48"/>
        <v>341710.12794835062</v>
      </c>
      <c r="Q175" s="39">
        <f t="shared" ca="1" si="54"/>
        <v>6823287.5977352327</v>
      </c>
      <c r="S175" s="39">
        <f t="shared" ca="1" si="49"/>
        <v>5423.292358319497</v>
      </c>
      <c r="T175" s="39">
        <f t="shared" ca="1" si="55"/>
        <v>92621.94113232744</v>
      </c>
      <c r="U175" s="39">
        <f t="shared" ca="1" si="56"/>
        <v>403119.65903110337</v>
      </c>
      <c r="V175" s="39">
        <f t="shared" ca="1" si="57"/>
        <v>6884697.1288179858</v>
      </c>
    </row>
    <row r="176" spans="5:22" x14ac:dyDescent="0.35">
      <c r="E176" s="4">
        <v>158</v>
      </c>
      <c r="F176" s="54">
        <f t="shared" ca="1" si="58"/>
        <v>0.98014447758832746</v>
      </c>
      <c r="G176" s="39">
        <f t="shared" ca="1" si="50"/>
        <v>65991.730327088299</v>
      </c>
      <c r="H176" s="39">
        <f t="shared" ca="1" si="43"/>
        <v>13786.862470017883</v>
      </c>
      <c r="I176" s="39">
        <f t="shared" ca="1" si="44"/>
        <v>9366.0636955692353</v>
      </c>
      <c r="J176" s="39">
        <f t="shared" ca="1" si="45"/>
        <v>4519.6963208223433</v>
      </c>
      <c r="K176" s="39">
        <f t="shared" ca="1" si="51"/>
        <v>93664.352813497753</v>
      </c>
      <c r="L176" s="54">
        <f t="shared" ca="1" si="52"/>
        <v>0.89622208403340697</v>
      </c>
      <c r="M176" s="186">
        <f t="shared" ca="1" si="53"/>
        <v>4951616.4486535182</v>
      </c>
      <c r="N176" s="39">
        <f t="shared" ca="1" si="46"/>
        <v>1034481.96680853</v>
      </c>
      <c r="O176" s="39">
        <f t="shared" ca="1" si="47"/>
        <v>702772.22349298338</v>
      </c>
      <c r="P176" s="39">
        <f t="shared" ca="1" si="48"/>
        <v>339130.41125269962</v>
      </c>
      <c r="Q176" s="39">
        <f t="shared" ca="1" si="54"/>
        <v>7028001.0502077322</v>
      </c>
      <c r="S176" s="39">
        <f t="shared" ca="1" si="49"/>
        <v>3945.3802025858076</v>
      </c>
      <c r="T176" s="39">
        <f t="shared" ca="1" si="55"/>
        <v>93090.036695261209</v>
      </c>
      <c r="U176" s="39">
        <f t="shared" ca="1" si="56"/>
        <v>296037.23694598582</v>
      </c>
      <c r="V176" s="39">
        <f t="shared" ca="1" si="57"/>
        <v>6984907.8759010183</v>
      </c>
    </row>
    <row r="177" spans="5:22" x14ac:dyDescent="0.35">
      <c r="E177" s="4">
        <v>159</v>
      </c>
      <c r="F177" s="54">
        <f t="shared" ca="1" si="58"/>
        <v>0.21437551171112312</v>
      </c>
      <c r="G177" s="39">
        <f t="shared" ca="1" si="50"/>
        <v>64158.98075719762</v>
      </c>
      <c r="H177" s="39">
        <f t="shared" ca="1" si="43"/>
        <v>13520.69187194595</v>
      </c>
      <c r="I177" s="39">
        <f t="shared" ca="1" si="44"/>
        <v>9269.46296768723</v>
      </c>
      <c r="J177" s="39">
        <f t="shared" ca="1" si="45"/>
        <v>4433.8041164578881</v>
      </c>
      <c r="K177" s="39">
        <f t="shared" ca="1" si="51"/>
        <v>91382.939713288695</v>
      </c>
      <c r="L177" s="54">
        <f t="shared" ca="1" si="52"/>
        <v>0.45660903836960043</v>
      </c>
      <c r="M177" s="186">
        <f t="shared" ca="1" si="53"/>
        <v>4748999.3516369816</v>
      </c>
      <c r="N177" s="39">
        <f t="shared" ca="1" si="46"/>
        <v>1000791.4118297679</v>
      </c>
      <c r="O177" s="39">
        <f t="shared" ca="1" si="47"/>
        <v>686118.65562766511</v>
      </c>
      <c r="P177" s="39">
        <f t="shared" ca="1" si="48"/>
        <v>328186.83566730015</v>
      </c>
      <c r="Q177" s="39">
        <f t="shared" ca="1" si="54"/>
        <v>6764096.2547617145</v>
      </c>
      <c r="S177" s="39">
        <f t="shared" ca="1" si="49"/>
        <v>3543.0599956173446</v>
      </c>
      <c r="T177" s="39">
        <f t="shared" ca="1" si="55"/>
        <v>90492.195592448144</v>
      </c>
      <c r="U177" s="39">
        <f t="shared" ca="1" si="56"/>
        <v>262254.62785441906</v>
      </c>
      <c r="V177" s="39">
        <f t="shared" ca="1" si="57"/>
        <v>6698164.0469488334</v>
      </c>
    </row>
    <row r="178" spans="5:22" x14ac:dyDescent="0.35">
      <c r="E178" s="4">
        <v>160</v>
      </c>
      <c r="F178" s="54">
        <f t="shared" ca="1" si="58"/>
        <v>0.48670176388715725</v>
      </c>
      <c r="G178" s="39">
        <f t="shared" ca="1" si="50"/>
        <v>64046.280473499006</v>
      </c>
      <c r="H178" s="39">
        <f t="shared" ca="1" si="43"/>
        <v>13891.188881135367</v>
      </c>
      <c r="I178" s="39">
        <f t="shared" ca="1" si="44"/>
        <v>8708.609432816027</v>
      </c>
      <c r="J178" s="39">
        <f t="shared" ca="1" si="45"/>
        <v>4692.7470242209665</v>
      </c>
      <c r="K178" s="39">
        <f t="shared" ca="1" si="51"/>
        <v>91338.82581167137</v>
      </c>
      <c r="L178" s="54">
        <f t="shared" ca="1" si="52"/>
        <v>0.27997011643512815</v>
      </c>
      <c r="M178" s="186">
        <f t="shared" ca="1" si="53"/>
        <v>4718164.5063826665</v>
      </c>
      <c r="N178" s="39">
        <f t="shared" ca="1" si="46"/>
        <v>1023336.7784339931</v>
      </c>
      <c r="O178" s="39">
        <f t="shared" ca="1" si="47"/>
        <v>641546.26345340186</v>
      </c>
      <c r="P178" s="39">
        <f t="shared" ca="1" si="48"/>
        <v>345705.51612710406</v>
      </c>
      <c r="Q178" s="39">
        <f t="shared" ca="1" si="54"/>
        <v>6728753.0643971656</v>
      </c>
      <c r="S178" s="39">
        <f t="shared" ca="1" si="49"/>
        <v>4537.5105469441642</v>
      </c>
      <c r="T178" s="39">
        <f t="shared" ca="1" si="55"/>
        <v>91183.589334394565</v>
      </c>
      <c r="U178" s="39">
        <f t="shared" ca="1" si="56"/>
        <v>334269.54776534491</v>
      </c>
      <c r="V178" s="39">
        <f t="shared" ca="1" si="57"/>
        <v>6717317.0960354069</v>
      </c>
    </row>
    <row r="179" spans="5:22" x14ac:dyDescent="0.35">
      <c r="E179" s="4">
        <v>161</v>
      </c>
      <c r="F179" s="54">
        <f t="shared" ca="1" si="58"/>
        <v>0.75257705982288026</v>
      </c>
      <c r="G179" s="39">
        <f t="shared" ca="1" si="50"/>
        <v>65522.953339909669</v>
      </c>
      <c r="H179" s="39">
        <f t="shared" ca="1" si="43"/>
        <v>13953.818057376844</v>
      </c>
      <c r="I179" s="39">
        <f t="shared" ca="1" si="44"/>
        <v>8895.0542180824414</v>
      </c>
      <c r="J179" s="39">
        <f t="shared" ca="1" si="45"/>
        <v>4562.729851664054</v>
      </c>
      <c r="K179" s="39">
        <f t="shared" ca="1" si="51"/>
        <v>92934.555467033017</v>
      </c>
      <c r="L179" s="54">
        <f t="shared" ca="1" si="52"/>
        <v>0.39933861297299167</v>
      </c>
      <c r="M179" s="186">
        <f t="shared" ca="1" si="53"/>
        <v>4842867.0691079851</v>
      </c>
      <c r="N179" s="39">
        <f t="shared" ca="1" si="46"/>
        <v>1031340.6602390466</v>
      </c>
      <c r="O179" s="39">
        <f t="shared" ca="1" si="47"/>
        <v>657442.36110986199</v>
      </c>
      <c r="P179" s="39">
        <f t="shared" ca="1" si="48"/>
        <v>337235.93057886226</v>
      </c>
      <c r="Q179" s="39">
        <f t="shared" ca="1" si="54"/>
        <v>6868886.021035756</v>
      </c>
      <c r="S179" s="39">
        <f t="shared" ca="1" si="49"/>
        <v>3464.8209969499039</v>
      </c>
      <c r="T179" s="39">
        <f t="shared" ca="1" si="55"/>
        <v>91836.646612318858</v>
      </c>
      <c r="U179" s="39">
        <f t="shared" ca="1" si="56"/>
        <v>256088.38813225756</v>
      </c>
      <c r="V179" s="39">
        <f t="shared" ca="1" si="57"/>
        <v>6787738.4785891511</v>
      </c>
    </row>
    <row r="180" spans="5:22" x14ac:dyDescent="0.35">
      <c r="E180" s="4">
        <v>162</v>
      </c>
      <c r="F180" s="54">
        <f t="shared" ca="1" si="58"/>
        <v>0.11824978678200848</v>
      </c>
      <c r="G180" s="39">
        <f t="shared" ca="1" si="50"/>
        <v>62055.461369662618</v>
      </c>
      <c r="H180" s="39">
        <f t="shared" ca="1" si="43"/>
        <v>12697.773202910632</v>
      </c>
      <c r="I180" s="39">
        <f t="shared" ca="1" si="44"/>
        <v>9157.8917006985812</v>
      </c>
      <c r="J180" s="39">
        <f t="shared" ca="1" si="45"/>
        <v>4445.5845813658925</v>
      </c>
      <c r="K180" s="39">
        <f t="shared" ca="1" si="51"/>
        <v>88356.710854637728</v>
      </c>
      <c r="L180" s="54">
        <f t="shared" ca="1" si="52"/>
        <v>0.49312292323646689</v>
      </c>
      <c r="M180" s="186">
        <f t="shared" ca="1" si="53"/>
        <v>4597516.9789577518</v>
      </c>
      <c r="N180" s="39">
        <f t="shared" ca="1" si="46"/>
        <v>940742.79051087762</v>
      </c>
      <c r="O180" s="39">
        <f t="shared" ca="1" si="47"/>
        <v>678482.79033183365</v>
      </c>
      <c r="P180" s="39">
        <f t="shared" ca="1" si="48"/>
        <v>329361.02871703776</v>
      </c>
      <c r="Q180" s="39">
        <f t="shared" ca="1" si="54"/>
        <v>6546103.588517502</v>
      </c>
      <c r="S180" s="39">
        <f t="shared" ca="1" si="49"/>
        <v>6223.0992837914091</v>
      </c>
      <c r="T180" s="39">
        <f t="shared" ca="1" si="55"/>
        <v>90134.225557063241</v>
      </c>
      <c r="U180" s="39">
        <f t="shared" ca="1" si="56"/>
        <v>461052.16184820666</v>
      </c>
      <c r="V180" s="39">
        <f t="shared" ca="1" si="57"/>
        <v>6677794.7216486707</v>
      </c>
    </row>
    <row r="181" spans="5:22" x14ac:dyDescent="0.35">
      <c r="E181" s="4">
        <v>163</v>
      </c>
      <c r="F181" s="54">
        <f t="shared" ca="1" si="58"/>
        <v>0.44498233863642511</v>
      </c>
      <c r="G181" s="39">
        <f t="shared" ca="1" si="50"/>
        <v>66287.696068778969</v>
      </c>
      <c r="H181" s="39">
        <f t="shared" ca="1" si="43"/>
        <v>13812.063715935206</v>
      </c>
      <c r="I181" s="39">
        <f t="shared" ca="1" si="44"/>
        <v>9312.8569724520403</v>
      </c>
      <c r="J181" s="39">
        <f t="shared" ca="1" si="45"/>
        <v>4602.5861385865846</v>
      </c>
      <c r="K181" s="39">
        <f t="shared" ca="1" si="51"/>
        <v>94015.202895752795</v>
      </c>
      <c r="L181" s="54">
        <f t="shared" ca="1" si="52"/>
        <v>0.10091443755258944</v>
      </c>
      <c r="M181" s="186">
        <f t="shared" ca="1" si="53"/>
        <v>4849224.5999929216</v>
      </c>
      <c r="N181" s="39">
        <f t="shared" ca="1" si="46"/>
        <v>1010410.7265771861</v>
      </c>
      <c r="O181" s="39">
        <f t="shared" ca="1" si="47"/>
        <v>681274.77352920303</v>
      </c>
      <c r="P181" s="39">
        <f t="shared" ca="1" si="48"/>
        <v>336698.5919025261</v>
      </c>
      <c r="Q181" s="39">
        <f t="shared" ca="1" si="54"/>
        <v>6877608.6920018364</v>
      </c>
      <c r="S181" s="39">
        <f t="shared" ca="1" si="49"/>
        <v>1675.189673531866</v>
      </c>
      <c r="T181" s="39">
        <f t="shared" ca="1" si="55"/>
        <v>91087.806430698081</v>
      </c>
      <c r="U181" s="39">
        <f t="shared" ca="1" si="56"/>
        <v>122547.19135382479</v>
      </c>
      <c r="V181" s="39">
        <f t="shared" ca="1" si="57"/>
        <v>6663457.2914531352</v>
      </c>
    </row>
    <row r="182" spans="5:22" x14ac:dyDescent="0.35">
      <c r="E182" s="4">
        <v>164</v>
      </c>
      <c r="F182" s="54">
        <f t="shared" ca="1" si="58"/>
        <v>0.55436576117215663</v>
      </c>
      <c r="G182" s="39">
        <f t="shared" ca="1" si="50"/>
        <v>66467.236384075411</v>
      </c>
      <c r="H182" s="39">
        <f t="shared" ca="1" si="43"/>
        <v>14031.960595700873</v>
      </c>
      <c r="I182" s="39">
        <f t="shared" ca="1" si="44"/>
        <v>9074.3044346777042</v>
      </c>
      <c r="J182" s="39">
        <f t="shared" ca="1" si="45"/>
        <v>4736.1745038801928</v>
      </c>
      <c r="K182" s="39">
        <f t="shared" ca="1" si="51"/>
        <v>94309.675918334178</v>
      </c>
      <c r="L182" s="54">
        <f t="shared" ca="1" si="52"/>
        <v>0.39184864389836416</v>
      </c>
      <c r="M182" s="186">
        <f t="shared" ca="1" si="53"/>
        <v>4911702.2813573685</v>
      </c>
      <c r="N182" s="39">
        <f t="shared" ca="1" si="46"/>
        <v>1036914.0740494683</v>
      </c>
      <c r="O182" s="39">
        <f t="shared" ca="1" si="47"/>
        <v>670560.17698693066</v>
      </c>
      <c r="P182" s="39">
        <f t="shared" ca="1" si="48"/>
        <v>349987.15729947737</v>
      </c>
      <c r="Q182" s="39">
        <f t="shared" ca="1" si="54"/>
        <v>6969163.6896932451</v>
      </c>
      <c r="S182" s="39">
        <f t="shared" ca="1" si="49"/>
        <v>1765.1874910504412</v>
      </c>
      <c r="T182" s="39">
        <f t="shared" ca="1" si="55"/>
        <v>91338.68890550443</v>
      </c>
      <c r="U182" s="39">
        <f t="shared" ca="1" si="56"/>
        <v>130441.34070381128</v>
      </c>
      <c r="V182" s="39">
        <f t="shared" ca="1" si="57"/>
        <v>6749617.873097579</v>
      </c>
    </row>
    <row r="183" spans="5:22" x14ac:dyDescent="0.35">
      <c r="E183" s="4">
        <v>165</v>
      </c>
      <c r="F183" s="54">
        <f t="shared" ca="1" si="58"/>
        <v>0.46710514433147265</v>
      </c>
      <c r="G183" s="39">
        <f t="shared" ca="1" si="50"/>
        <v>59854.804436243176</v>
      </c>
      <c r="H183" s="39">
        <f t="shared" ca="1" si="43"/>
        <v>13221.479032830124</v>
      </c>
      <c r="I183" s="39">
        <f t="shared" ca="1" si="44"/>
        <v>9211.5693682982765</v>
      </c>
      <c r="J183" s="39">
        <f t="shared" ca="1" si="45"/>
        <v>4756.29515361428</v>
      </c>
      <c r="K183" s="39">
        <f t="shared" ca="1" si="51"/>
        <v>87044.147990985861</v>
      </c>
      <c r="L183" s="54">
        <f t="shared" ca="1" si="52"/>
        <v>0.34271473614196046</v>
      </c>
      <c r="M183" s="186">
        <f t="shared" ca="1" si="53"/>
        <v>4417275.3840196142</v>
      </c>
      <c r="N183" s="39">
        <f t="shared" ca="1" si="46"/>
        <v>975743.12408391957</v>
      </c>
      <c r="O183" s="39">
        <f t="shared" ca="1" si="47"/>
        <v>679812.40607202658</v>
      </c>
      <c r="P183" s="39">
        <f t="shared" ca="1" si="48"/>
        <v>351013.85259009036</v>
      </c>
      <c r="Q183" s="39">
        <f t="shared" ca="1" si="54"/>
        <v>6423844.7667656513</v>
      </c>
      <c r="S183" s="39">
        <f t="shared" ca="1" si="49"/>
        <v>8850.8510712137704</v>
      </c>
      <c r="T183" s="39">
        <f t="shared" ca="1" si="55"/>
        <v>91138.703908585347</v>
      </c>
      <c r="U183" s="39">
        <f t="shared" ca="1" si="56"/>
        <v>653191.45109130931</v>
      </c>
      <c r="V183" s="39">
        <f t="shared" ca="1" si="57"/>
        <v>6726022.3652668698</v>
      </c>
    </row>
    <row r="184" spans="5:22" x14ac:dyDescent="0.35">
      <c r="E184" s="4">
        <v>166</v>
      </c>
      <c r="F184" s="54">
        <f t="shared" ca="1" si="58"/>
        <v>0.41232485881679015</v>
      </c>
      <c r="G184" s="39">
        <f t="shared" ca="1" si="50"/>
        <v>64886.29856449525</v>
      </c>
      <c r="H184" s="39">
        <f t="shared" ca="1" si="43"/>
        <v>13821.249775477301</v>
      </c>
      <c r="I184" s="39">
        <f t="shared" ca="1" si="44"/>
        <v>9176.0413718171385</v>
      </c>
      <c r="J184" s="39">
        <f t="shared" ca="1" si="45"/>
        <v>4451.9371937305823</v>
      </c>
      <c r="K184" s="39">
        <f t="shared" ca="1" si="51"/>
        <v>92335.526905520266</v>
      </c>
      <c r="L184" s="54">
        <f t="shared" ca="1" si="52"/>
        <v>0.22136116424398355</v>
      </c>
      <c r="M184" s="186">
        <f t="shared" ca="1" si="53"/>
        <v>4771167.7370428508</v>
      </c>
      <c r="N184" s="39">
        <f t="shared" ca="1" si="46"/>
        <v>1016293.1539209617</v>
      </c>
      <c r="O184" s="39">
        <f t="shared" ca="1" si="47"/>
        <v>674725.3814064886</v>
      </c>
      <c r="P184" s="39">
        <f t="shared" ca="1" si="48"/>
        <v>327356.30751005956</v>
      </c>
      <c r="Q184" s="39">
        <f t="shared" ca="1" si="54"/>
        <v>6789542.5798803605</v>
      </c>
      <c r="S184" s="39">
        <f t="shared" ca="1" si="49"/>
        <v>3128.3086926791075</v>
      </c>
      <c r="T184" s="39">
        <f t="shared" ca="1" si="55"/>
        <v>91011.898404468782</v>
      </c>
      <c r="U184" s="39">
        <f t="shared" ca="1" si="56"/>
        <v>230028.30853705615</v>
      </c>
      <c r="V184" s="39">
        <f t="shared" ca="1" si="57"/>
        <v>6692214.5809073569</v>
      </c>
    </row>
    <row r="185" spans="5:22" x14ac:dyDescent="0.35">
      <c r="E185" s="4">
        <v>167</v>
      </c>
      <c r="F185" s="54">
        <f t="shared" ca="1" si="58"/>
        <v>0.17079039793010919</v>
      </c>
      <c r="G185" s="39">
        <f t="shared" ca="1" si="50"/>
        <v>66311.095656079662</v>
      </c>
      <c r="H185" s="39">
        <f t="shared" ca="1" si="43"/>
        <v>14064.927002197413</v>
      </c>
      <c r="I185" s="39">
        <f t="shared" ca="1" si="44"/>
        <v>8969.8141686245071</v>
      </c>
      <c r="J185" s="39">
        <f t="shared" ca="1" si="45"/>
        <v>4403.2483441053218</v>
      </c>
      <c r="K185" s="39">
        <f t="shared" ca="1" si="51"/>
        <v>93749.085171006896</v>
      </c>
      <c r="L185" s="54">
        <f t="shared" ca="1" si="52"/>
        <v>2.6933570699639309E-2</v>
      </c>
      <c r="M185" s="186">
        <f t="shared" ca="1" si="53"/>
        <v>4818921.7199754892</v>
      </c>
      <c r="N185" s="39">
        <f t="shared" ca="1" si="46"/>
        <v>1022118.2676921239</v>
      </c>
      <c r="O185" s="39">
        <f t="shared" ca="1" si="47"/>
        <v>651849.16481417697</v>
      </c>
      <c r="P185" s="39">
        <f t="shared" ca="1" si="48"/>
        <v>319990.32550911879</v>
      </c>
      <c r="Q185" s="39">
        <f t="shared" ca="1" si="54"/>
        <v>6812879.4779909085</v>
      </c>
      <c r="S185" s="39">
        <f t="shared" ca="1" si="49"/>
        <v>1000.6756626398073</v>
      </c>
      <c r="T185" s="39">
        <f t="shared" ca="1" si="55"/>
        <v>90346.51248954139</v>
      </c>
      <c r="U185" s="39">
        <f t="shared" ca="1" si="56"/>
        <v>72720.524938328585</v>
      </c>
      <c r="V185" s="39">
        <f t="shared" ca="1" si="57"/>
        <v>6565609.6774201179</v>
      </c>
    </row>
    <row r="186" spans="5:22" x14ac:dyDescent="0.35">
      <c r="E186" s="4">
        <v>168</v>
      </c>
      <c r="F186" s="54">
        <f t="shared" ca="1" si="58"/>
        <v>0.38182609174266413</v>
      </c>
      <c r="G186" s="39">
        <f t="shared" ca="1" si="50"/>
        <v>62144.624512754519</v>
      </c>
      <c r="H186" s="39">
        <f t="shared" ca="1" si="43"/>
        <v>13161.230536807392</v>
      </c>
      <c r="I186" s="39">
        <f t="shared" ca="1" si="44"/>
        <v>9293.9845817281257</v>
      </c>
      <c r="J186" s="39">
        <f t="shared" ca="1" si="45"/>
        <v>4443.4531736324852</v>
      </c>
      <c r="K186" s="39">
        <f t="shared" ca="1" si="51"/>
        <v>89043.29280492253</v>
      </c>
      <c r="L186" s="54">
        <f t="shared" ca="1" si="52"/>
        <v>0.86408385553457001</v>
      </c>
      <c r="M186" s="186">
        <f t="shared" ca="1" si="53"/>
        <v>4655517.9310067827</v>
      </c>
      <c r="N186" s="39">
        <f t="shared" ca="1" si="46"/>
        <v>985963.71349295613</v>
      </c>
      <c r="O186" s="39">
        <f t="shared" ca="1" si="47"/>
        <v>696251.88356968027</v>
      </c>
      <c r="P186" s="39">
        <f t="shared" ca="1" si="48"/>
        <v>332877.96149109129</v>
      </c>
      <c r="Q186" s="39">
        <f t="shared" ca="1" si="54"/>
        <v>6670611.48956051</v>
      </c>
      <c r="S186" s="39">
        <f t="shared" ca="1" si="49"/>
        <v>6339.8905332832001</v>
      </c>
      <c r="T186" s="39">
        <f t="shared" ca="1" si="55"/>
        <v>90939.730164573237</v>
      </c>
      <c r="U186" s="39">
        <f t="shared" ca="1" si="56"/>
        <v>474948.14378132339</v>
      </c>
      <c r="V186" s="39">
        <f t="shared" ca="1" si="57"/>
        <v>6812681.6718507418</v>
      </c>
    </row>
    <row r="187" spans="5:22" x14ac:dyDescent="0.35">
      <c r="E187" s="4">
        <v>169</v>
      </c>
      <c r="F187" s="54">
        <f t="shared" ca="1" si="58"/>
        <v>0.3100037908922828</v>
      </c>
      <c r="G187" s="39">
        <f t="shared" ca="1" si="50"/>
        <v>64259.799401372555</v>
      </c>
      <c r="H187" s="39">
        <f t="shared" ca="1" si="43"/>
        <v>13467.649384836672</v>
      </c>
      <c r="I187" s="39">
        <f t="shared" ca="1" si="44"/>
        <v>9208.6754298273809</v>
      </c>
      <c r="J187" s="39">
        <f t="shared" ca="1" si="45"/>
        <v>4399.1833040180372</v>
      </c>
      <c r="K187" s="39">
        <f t="shared" ca="1" si="51"/>
        <v>91335.307520054645</v>
      </c>
      <c r="L187" s="54">
        <f t="shared" ca="1" si="52"/>
        <v>0.15364964836963757</v>
      </c>
      <c r="M187" s="186">
        <f t="shared" ca="1" si="53"/>
        <v>4713039.185712521</v>
      </c>
      <c r="N187" s="39">
        <f t="shared" ca="1" si="46"/>
        <v>987764.66595718323</v>
      </c>
      <c r="O187" s="39">
        <f t="shared" ca="1" si="47"/>
        <v>675396.57069576101</v>
      </c>
      <c r="P187" s="39">
        <f t="shared" ca="1" si="48"/>
        <v>322651.5409341043</v>
      </c>
      <c r="Q187" s="39">
        <f t="shared" ca="1" si="54"/>
        <v>6698851.9632995697</v>
      </c>
      <c r="S187" s="39">
        <f t="shared" ca="1" si="49"/>
        <v>3825.6006493775658</v>
      </c>
      <c r="T187" s="39">
        <f t="shared" ca="1" si="55"/>
        <v>90761.724865414173</v>
      </c>
      <c r="U187" s="39">
        <f t="shared" ca="1" si="56"/>
        <v>280582.97625215771</v>
      </c>
      <c r="V187" s="39">
        <f t="shared" ca="1" si="57"/>
        <v>6656783.3986176234</v>
      </c>
    </row>
    <row r="188" spans="5:22" x14ac:dyDescent="0.35">
      <c r="E188" s="4">
        <v>170</v>
      </c>
      <c r="F188" s="54">
        <f t="shared" ca="1" si="58"/>
        <v>0.27218414507791722</v>
      </c>
      <c r="G188" s="39">
        <f t="shared" ca="1" si="50"/>
        <v>62809.606024570807</v>
      </c>
      <c r="H188" s="39">
        <f t="shared" ca="1" si="43"/>
        <v>13103.932908959638</v>
      </c>
      <c r="I188" s="39">
        <f t="shared" ca="1" si="44"/>
        <v>9197.1391432977471</v>
      </c>
      <c r="J188" s="39">
        <f t="shared" ca="1" si="45"/>
        <v>4485.5161567730884</v>
      </c>
      <c r="K188" s="39">
        <f t="shared" ca="1" si="51"/>
        <v>89596.194233601273</v>
      </c>
      <c r="L188" s="54">
        <f t="shared" ca="1" si="52"/>
        <v>0.54001215450321383</v>
      </c>
      <c r="M188" s="186">
        <f t="shared" ca="1" si="53"/>
        <v>4658867.6095677437</v>
      </c>
      <c r="N188" s="39">
        <f t="shared" ca="1" si="46"/>
        <v>971976.93874434766</v>
      </c>
      <c r="O188" s="39">
        <f t="shared" ca="1" si="47"/>
        <v>682192.6830528992</v>
      </c>
      <c r="P188" s="39">
        <f t="shared" ca="1" si="48"/>
        <v>332710.66732703208</v>
      </c>
      <c r="Q188" s="39">
        <f t="shared" ca="1" si="54"/>
        <v>6645747.898692023</v>
      </c>
      <c r="S188" s="39">
        <f t="shared" ca="1" si="49"/>
        <v>5550.3638855450681</v>
      </c>
      <c r="T188" s="39">
        <f t="shared" ca="1" si="55"/>
        <v>90661.04196237326</v>
      </c>
      <c r="U188" s="39">
        <f t="shared" ca="1" si="56"/>
        <v>411695.1556353466</v>
      </c>
      <c r="V188" s="39">
        <f t="shared" ca="1" si="57"/>
        <v>6724732.3870003372</v>
      </c>
    </row>
    <row r="189" spans="5:22" x14ac:dyDescent="0.35">
      <c r="E189" s="4">
        <v>171</v>
      </c>
      <c r="F189" s="54">
        <f t="shared" ca="1" si="58"/>
        <v>1.9026092153765273E-2</v>
      </c>
      <c r="G189" s="39">
        <f t="shared" ca="1" si="50"/>
        <v>66848.537749093739</v>
      </c>
      <c r="H189" s="39">
        <f t="shared" ca="1" si="43"/>
        <v>13627.313971211161</v>
      </c>
      <c r="I189" s="39">
        <f t="shared" ca="1" si="44"/>
        <v>8779.1906004849716</v>
      </c>
      <c r="J189" s="39">
        <f t="shared" ca="1" si="45"/>
        <v>4404.4418137509565</v>
      </c>
      <c r="K189" s="39">
        <f t="shared" ca="1" si="51"/>
        <v>93659.484134540835</v>
      </c>
      <c r="L189" s="54">
        <f t="shared" ca="1" si="52"/>
        <v>0.50883041973834864</v>
      </c>
      <c r="M189" s="186">
        <f t="shared" ca="1" si="53"/>
        <v>4954573.1679950571</v>
      </c>
      <c r="N189" s="39">
        <f t="shared" ca="1" si="46"/>
        <v>1010007.4949585911</v>
      </c>
      <c r="O189" s="39">
        <f t="shared" ca="1" si="47"/>
        <v>650682.02911389689</v>
      </c>
      <c r="P189" s="39">
        <f t="shared" ca="1" si="48"/>
        <v>326441.38473622501</v>
      </c>
      <c r="Q189" s="39">
        <f t="shared" ca="1" si="54"/>
        <v>6941704.0768037699</v>
      </c>
      <c r="S189" s="39">
        <f t="shared" ca="1" si="49"/>
        <v>66.912816720869159</v>
      </c>
      <c r="T189" s="39">
        <f t="shared" ca="1" si="55"/>
        <v>89321.95513751074</v>
      </c>
      <c r="U189" s="39">
        <f t="shared" ca="1" si="56"/>
        <v>4959.3372941756497</v>
      </c>
      <c r="V189" s="39">
        <f t="shared" ca="1" si="57"/>
        <v>6620222.0293617202</v>
      </c>
    </row>
    <row r="190" spans="5:22" x14ac:dyDescent="0.35">
      <c r="E190" s="4">
        <v>172</v>
      </c>
      <c r="F190" s="54">
        <f t="shared" ca="1" si="58"/>
        <v>0.21753635783580183</v>
      </c>
      <c r="G190" s="39">
        <f t="shared" ca="1" si="50"/>
        <v>59886.765441985357</v>
      </c>
      <c r="H190" s="39">
        <f t="shared" ca="1" si="43"/>
        <v>13960.127839428476</v>
      </c>
      <c r="I190" s="39">
        <f t="shared" ca="1" si="44"/>
        <v>9446.9454129122405</v>
      </c>
      <c r="J190" s="39">
        <f t="shared" ca="1" si="45"/>
        <v>4352.9133642717279</v>
      </c>
      <c r="K190" s="39">
        <f t="shared" ca="1" si="51"/>
        <v>87646.752058597805</v>
      </c>
      <c r="L190" s="54">
        <f t="shared" ca="1" si="52"/>
        <v>0.39600383555430219</v>
      </c>
      <c r="M190" s="186">
        <f t="shared" ca="1" si="53"/>
        <v>4425907.1462808577</v>
      </c>
      <c r="N190" s="39">
        <f t="shared" ca="1" si="46"/>
        <v>1031717.594221641</v>
      </c>
      <c r="O190" s="39">
        <f t="shared" ca="1" si="47"/>
        <v>698172.67479636532</v>
      </c>
      <c r="P190" s="39">
        <f t="shared" ca="1" si="48"/>
        <v>321700.29928791226</v>
      </c>
      <c r="Q190" s="39">
        <f t="shared" ca="1" si="54"/>
        <v>6477497.7145867767</v>
      </c>
      <c r="S190" s="39">
        <f t="shared" ca="1" si="49"/>
        <v>7208.1989655893685</v>
      </c>
      <c r="T190" s="39">
        <f t="shared" ca="1" si="55"/>
        <v>90502.037659915455</v>
      </c>
      <c r="U190" s="39">
        <f t="shared" ca="1" si="56"/>
        <v>532719.02528317005</v>
      </c>
      <c r="V190" s="39">
        <f t="shared" ca="1" si="57"/>
        <v>6688516.4405820342</v>
      </c>
    </row>
    <row r="191" spans="5:22" x14ac:dyDescent="0.35">
      <c r="E191" s="4">
        <v>173</v>
      </c>
      <c r="F191" s="54">
        <f t="shared" ca="1" si="58"/>
        <v>0.39219844461692732</v>
      </c>
      <c r="G191" s="39">
        <f t="shared" ca="1" si="50"/>
        <v>61132.688256258261</v>
      </c>
      <c r="H191" s="39">
        <f t="shared" ca="1" si="43"/>
        <v>13632.841087551973</v>
      </c>
      <c r="I191" s="39">
        <f t="shared" ca="1" si="44"/>
        <v>9235.5405369683376</v>
      </c>
      <c r="J191" s="39">
        <f t="shared" ca="1" si="45"/>
        <v>4428.117489401935</v>
      </c>
      <c r="K191" s="39">
        <f t="shared" ca="1" si="51"/>
        <v>88429.187370180516</v>
      </c>
      <c r="L191" s="54">
        <f t="shared" ca="1" si="52"/>
        <v>0.29608055055001181</v>
      </c>
      <c r="M191" s="186">
        <f t="shared" ca="1" si="53"/>
        <v>4505665.0382646807</v>
      </c>
      <c r="N191" s="39">
        <f t="shared" ca="1" si="46"/>
        <v>1004781.8476903473</v>
      </c>
      <c r="O191" s="39">
        <f t="shared" ca="1" si="47"/>
        <v>680687.42425431521</v>
      </c>
      <c r="P191" s="39">
        <f t="shared" ca="1" si="48"/>
        <v>326365.7255459266</v>
      </c>
      <c r="Q191" s="39">
        <f t="shared" ca="1" si="54"/>
        <v>6517500.0357552702</v>
      </c>
      <c r="S191" s="39">
        <f t="shared" ca="1" si="49"/>
        <v>6963.3743773978731</v>
      </c>
      <c r="T191" s="39">
        <f t="shared" ca="1" si="55"/>
        <v>90964.44425817646</v>
      </c>
      <c r="U191" s="39">
        <f t="shared" ca="1" si="56"/>
        <v>513221.86829200678</v>
      </c>
      <c r="V191" s="39">
        <f t="shared" ca="1" si="57"/>
        <v>6704356.1785013499</v>
      </c>
    </row>
    <row r="192" spans="5:22" x14ac:dyDescent="0.35">
      <c r="E192" s="4">
        <v>174</v>
      </c>
      <c r="F192" s="54">
        <f t="shared" ca="1" si="58"/>
        <v>0.89851553025851438</v>
      </c>
      <c r="G192" s="39">
        <f t="shared" ca="1" si="50"/>
        <v>65838.980524655999</v>
      </c>
      <c r="H192" s="39">
        <f t="shared" ca="1" si="43"/>
        <v>14089.885326627706</v>
      </c>
      <c r="I192" s="39">
        <f t="shared" ca="1" si="44"/>
        <v>9164.5215796741086</v>
      </c>
      <c r="J192" s="39">
        <f t="shared" ca="1" si="45"/>
        <v>4665.9606041043926</v>
      </c>
      <c r="K192" s="39">
        <f t="shared" ca="1" si="51"/>
        <v>93759.348035062198</v>
      </c>
      <c r="L192" s="54">
        <f t="shared" ca="1" si="52"/>
        <v>0.1611931539905207</v>
      </c>
      <c r="M192" s="186">
        <f t="shared" ca="1" si="53"/>
        <v>4830390.8138284283</v>
      </c>
      <c r="N192" s="39">
        <f t="shared" ca="1" si="46"/>
        <v>1033728.8352171677</v>
      </c>
      <c r="O192" s="39">
        <f t="shared" ca="1" si="47"/>
        <v>672370.99509783927</v>
      </c>
      <c r="P192" s="39">
        <f t="shared" ca="1" si="48"/>
        <v>342326.27935833251</v>
      </c>
      <c r="Q192" s="39">
        <f t="shared" ca="1" si="54"/>
        <v>6878816.9235017672</v>
      </c>
      <c r="S192" s="39">
        <f t="shared" ca="1" si="49"/>
        <v>3281.8930170100612</v>
      </c>
      <c r="T192" s="39">
        <f t="shared" ca="1" si="55"/>
        <v>92375.280447967874</v>
      </c>
      <c r="U192" s="39">
        <f t="shared" ca="1" si="56"/>
        <v>240781.76416167853</v>
      </c>
      <c r="V192" s="39">
        <f t="shared" ca="1" si="57"/>
        <v>6777272.4083051141</v>
      </c>
    </row>
    <row r="193" spans="5:22" x14ac:dyDescent="0.35">
      <c r="E193" s="4">
        <v>175</v>
      </c>
      <c r="F193" s="54">
        <f t="shared" ca="1" si="58"/>
        <v>0.21751337684470939</v>
      </c>
      <c r="G193" s="39">
        <f t="shared" ca="1" si="50"/>
        <v>63441.349579319627</v>
      </c>
      <c r="H193" s="39">
        <f t="shared" ca="1" si="43"/>
        <v>13602.769873979516</v>
      </c>
      <c r="I193" s="39">
        <f t="shared" ca="1" si="44"/>
        <v>9739.4208090592274</v>
      </c>
      <c r="J193" s="39">
        <f t="shared" ca="1" si="45"/>
        <v>4356.1708792914442</v>
      </c>
      <c r="K193" s="39">
        <f t="shared" ca="1" si="51"/>
        <v>91139.711141649823</v>
      </c>
      <c r="L193" s="54">
        <f t="shared" ca="1" si="52"/>
        <v>0.82006368235470994</v>
      </c>
      <c r="M193" s="186">
        <f t="shared" ca="1" si="53"/>
        <v>4744046.7634794759</v>
      </c>
      <c r="N193" s="39">
        <f t="shared" ca="1" si="46"/>
        <v>1017194.2561582044</v>
      </c>
      <c r="O193" s="39">
        <f t="shared" ca="1" si="47"/>
        <v>728298.94183782593</v>
      </c>
      <c r="P193" s="39">
        <f t="shared" ca="1" si="48"/>
        <v>325747.7733071855</v>
      </c>
      <c r="Q193" s="39">
        <f t="shared" ca="1" si="54"/>
        <v>6815287.734782692</v>
      </c>
      <c r="S193" s="39">
        <f t="shared" ca="1" si="49"/>
        <v>3718.4261403136279</v>
      </c>
      <c r="T193" s="39">
        <f t="shared" ca="1" si="55"/>
        <v>90501.966402672013</v>
      </c>
      <c r="U193" s="39">
        <f t="shared" ca="1" si="56"/>
        <v>278058.20041922142</v>
      </c>
      <c r="V193" s="39">
        <f t="shared" ca="1" si="57"/>
        <v>6767598.1618947275</v>
      </c>
    </row>
    <row r="194" spans="5:22" x14ac:dyDescent="0.35">
      <c r="E194" s="4">
        <v>176</v>
      </c>
      <c r="F194" s="54">
        <f t="shared" ca="1" si="58"/>
        <v>0.29895692757755166</v>
      </c>
      <c r="G194" s="39">
        <f t="shared" ca="1" si="50"/>
        <v>63085.473845134329</v>
      </c>
      <c r="H194" s="39">
        <f t="shared" ca="1" si="43"/>
        <v>13270.824933210335</v>
      </c>
      <c r="I194" s="39">
        <f t="shared" ca="1" si="44"/>
        <v>9324.3393755753968</v>
      </c>
      <c r="J194" s="39">
        <f t="shared" ca="1" si="45"/>
        <v>4607.5586295450075</v>
      </c>
      <c r="K194" s="39">
        <f t="shared" ca="1" si="51"/>
        <v>90288.196783465057</v>
      </c>
      <c r="L194" s="54">
        <f t="shared" ca="1" si="52"/>
        <v>0.81417627186873909</v>
      </c>
      <c r="M194" s="186">
        <f t="shared" ca="1" si="53"/>
        <v>4716396.3997157039</v>
      </c>
      <c r="N194" s="39">
        <f t="shared" ca="1" si="46"/>
        <v>992153.45659289381</v>
      </c>
      <c r="O194" s="39">
        <f t="shared" ca="1" si="47"/>
        <v>697106.290564592</v>
      </c>
      <c r="P194" s="39">
        <f t="shared" ca="1" si="48"/>
        <v>344470.31316926813</v>
      </c>
      <c r="Q194" s="39">
        <f t="shared" ca="1" si="54"/>
        <v>6750126.460042458</v>
      </c>
      <c r="S194" s="39">
        <f t="shared" ca="1" si="49"/>
        <v>5052.2965978139455</v>
      </c>
      <c r="T194" s="39">
        <f t="shared" ca="1" si="55"/>
        <v>90732.934751733992</v>
      </c>
      <c r="U194" s="39">
        <f t="shared" ca="1" si="56"/>
        <v>377719.81459188886</v>
      </c>
      <c r="V194" s="39">
        <f t="shared" ca="1" si="57"/>
        <v>6783375.9614650793</v>
      </c>
    </row>
    <row r="195" spans="5:22" x14ac:dyDescent="0.35">
      <c r="E195" s="4">
        <v>177</v>
      </c>
      <c r="F195" s="54">
        <f t="shared" ca="1" si="58"/>
        <v>0.94089804848776759</v>
      </c>
      <c r="G195" s="39">
        <f t="shared" ca="1" si="50"/>
        <v>68571.520965609496</v>
      </c>
      <c r="H195" s="39">
        <f t="shared" ca="1" si="43"/>
        <v>14474.483248221239</v>
      </c>
      <c r="I195" s="39">
        <f t="shared" ca="1" si="44"/>
        <v>9202.6180376715965</v>
      </c>
      <c r="J195" s="39">
        <f t="shared" ca="1" si="45"/>
        <v>4713.9886196620928</v>
      </c>
      <c r="K195" s="39">
        <f t="shared" ca="1" si="51"/>
        <v>96962.610871164419</v>
      </c>
      <c r="L195" s="54">
        <f t="shared" ca="1" si="52"/>
        <v>0.35158629472099778</v>
      </c>
      <c r="M195" s="186">
        <f t="shared" ca="1" si="53"/>
        <v>5061788.4237289233</v>
      </c>
      <c r="N195" s="39">
        <f t="shared" ca="1" si="46"/>
        <v>1068472.3149432517</v>
      </c>
      <c r="O195" s="39">
        <f t="shared" ca="1" si="47"/>
        <v>679315.62250817032</v>
      </c>
      <c r="P195" s="39">
        <f t="shared" ca="1" si="48"/>
        <v>347975.55440782075</v>
      </c>
      <c r="Q195" s="39">
        <f t="shared" ca="1" si="54"/>
        <v>7157551.9155881656</v>
      </c>
      <c r="S195" s="39">
        <f t="shared" ca="1" si="49"/>
        <v>390.4660932644274</v>
      </c>
      <c r="T195" s="39">
        <f t="shared" ca="1" si="55"/>
        <v>92639.088344766758</v>
      </c>
      <c r="U195" s="39">
        <f t="shared" ca="1" si="56"/>
        <v>28823.288778088852</v>
      </c>
      <c r="V195" s="39">
        <f t="shared" ca="1" si="57"/>
        <v>6838399.6499584336</v>
      </c>
    </row>
    <row r="196" spans="5:22" x14ac:dyDescent="0.35">
      <c r="E196" s="4">
        <v>178</v>
      </c>
      <c r="F196" s="54">
        <f t="shared" ca="1" si="58"/>
        <v>0.97238304751793758</v>
      </c>
      <c r="G196" s="39">
        <f t="shared" ca="1" si="50"/>
        <v>65505.094355698166</v>
      </c>
      <c r="H196" s="39">
        <f t="shared" ca="1" si="43"/>
        <v>14318.361564882145</v>
      </c>
      <c r="I196" s="39">
        <f t="shared" ca="1" si="44"/>
        <v>9261.0738217155376</v>
      </c>
      <c r="J196" s="39">
        <f t="shared" ca="1" si="45"/>
        <v>4555.5605644627003</v>
      </c>
      <c r="K196" s="39">
        <f t="shared" ca="1" si="51"/>
        <v>93640.09030675856</v>
      </c>
      <c r="L196" s="54">
        <f t="shared" ca="1" si="52"/>
        <v>0.36587743892828739</v>
      </c>
      <c r="M196" s="186">
        <f t="shared" ca="1" si="53"/>
        <v>4837288.6123107122</v>
      </c>
      <c r="N196" s="39">
        <f t="shared" ca="1" si="46"/>
        <v>1057353.6001437241</v>
      </c>
      <c r="O196" s="39">
        <f t="shared" ca="1" si="47"/>
        <v>683893.17466354405</v>
      </c>
      <c r="P196" s="39">
        <f t="shared" ca="1" si="48"/>
        <v>336409.88472601539</v>
      </c>
      <c r="Q196" s="39">
        <f t="shared" ca="1" si="54"/>
        <v>6914945.2718439959</v>
      </c>
      <c r="S196" s="39">
        <f t="shared" ca="1" si="49"/>
        <v>3878.0715494492524</v>
      </c>
      <c r="T196" s="39">
        <f t="shared" ca="1" si="55"/>
        <v>92962.601291745101</v>
      </c>
      <c r="U196" s="39">
        <f t="shared" ca="1" si="56"/>
        <v>286380.03697868407</v>
      </c>
      <c r="V196" s="39">
        <f t="shared" ca="1" si="57"/>
        <v>6864915.4240966644</v>
      </c>
    </row>
    <row r="197" spans="5:22" x14ac:dyDescent="0.35">
      <c r="E197" s="4">
        <v>179</v>
      </c>
      <c r="F197" s="54">
        <f t="shared" ca="1" si="58"/>
        <v>0.59960409727333153</v>
      </c>
      <c r="G197" s="39">
        <f t="shared" ca="1" si="50"/>
        <v>65239.299111269444</v>
      </c>
      <c r="H197" s="39">
        <f t="shared" ca="1" si="43"/>
        <v>13964.107837941259</v>
      </c>
      <c r="I197" s="39">
        <f t="shared" ca="1" si="44"/>
        <v>9308.0923625311243</v>
      </c>
      <c r="J197" s="39">
        <f t="shared" ca="1" si="45"/>
        <v>4624.9302598012837</v>
      </c>
      <c r="K197" s="39">
        <f t="shared" ca="1" si="51"/>
        <v>93136.429571543122</v>
      </c>
      <c r="L197" s="54">
        <f t="shared" ca="1" si="52"/>
        <v>4.1246334392689432E-2</v>
      </c>
      <c r="M197" s="186">
        <f t="shared" ca="1" si="53"/>
        <v>4750290.3317765696</v>
      </c>
      <c r="N197" s="39">
        <f t="shared" ca="1" si="46"/>
        <v>1016773.1315034823</v>
      </c>
      <c r="O197" s="39">
        <f t="shared" ca="1" si="47"/>
        <v>677753.16043174698</v>
      </c>
      <c r="P197" s="39">
        <f t="shared" ca="1" si="48"/>
        <v>336756.55314451223</v>
      </c>
      <c r="Q197" s="39">
        <f t="shared" ca="1" si="54"/>
        <v>6781573.176856311</v>
      </c>
      <c r="S197" s="39">
        <f t="shared" ca="1" si="49"/>
        <v>2932.6541248092908</v>
      </c>
      <c r="T197" s="39">
        <f t="shared" ca="1" si="55"/>
        <v>91444.153436551132</v>
      </c>
      <c r="U197" s="39">
        <f t="shared" ca="1" si="56"/>
        <v>213536.29982698293</v>
      </c>
      <c r="V197" s="39">
        <f t="shared" ca="1" si="57"/>
        <v>6658352.9235387826</v>
      </c>
    </row>
    <row r="198" spans="5:22" x14ac:dyDescent="0.35">
      <c r="E198" s="4">
        <v>180</v>
      </c>
      <c r="F198" s="54">
        <f t="shared" ca="1" si="58"/>
        <v>0.82844896666538992</v>
      </c>
      <c r="G198" s="39">
        <f t="shared" ca="1" si="50"/>
        <v>65092.134489328833</v>
      </c>
      <c r="H198" s="39">
        <f t="shared" ca="1" si="43"/>
        <v>13449.056106158881</v>
      </c>
      <c r="I198" s="39">
        <f t="shared" ca="1" si="44"/>
        <v>9056.5875119454104</v>
      </c>
      <c r="J198" s="39">
        <f t="shared" ca="1" si="45"/>
        <v>4656.6637447867415</v>
      </c>
      <c r="K198" s="39">
        <f t="shared" ca="1" si="51"/>
        <v>92254.441852219868</v>
      </c>
      <c r="L198" s="54">
        <f t="shared" ca="1" si="52"/>
        <v>0.79276991531719154</v>
      </c>
      <c r="M198" s="186">
        <f t="shared" ca="1" si="53"/>
        <v>4862688.8858928354</v>
      </c>
      <c r="N198" s="39">
        <f t="shared" ca="1" si="46"/>
        <v>1004707.8063462394</v>
      </c>
      <c r="O198" s="39">
        <f t="shared" ca="1" si="47"/>
        <v>676569.72357654956</v>
      </c>
      <c r="P198" s="39">
        <f t="shared" ca="1" si="48"/>
        <v>347874.70429052878</v>
      </c>
      <c r="Q198" s="39">
        <f t="shared" ca="1" si="54"/>
        <v>6891841.1201061532</v>
      </c>
      <c r="S198" s="39">
        <f t="shared" ca="1" si="49"/>
        <v>4480.9796848761507</v>
      </c>
      <c r="T198" s="39">
        <f t="shared" ca="1" si="55"/>
        <v>92078.757792309276</v>
      </c>
      <c r="U198" s="39">
        <f t="shared" ca="1" si="56"/>
        <v>334750.27793305833</v>
      </c>
      <c r="V198" s="39">
        <f t="shared" ca="1" si="57"/>
        <v>6878716.6937486827</v>
      </c>
    </row>
    <row r="199" spans="5:22" x14ac:dyDescent="0.35">
      <c r="E199" s="4">
        <v>181</v>
      </c>
      <c r="F199" s="54">
        <f t="shared" ca="1" si="58"/>
        <v>0.10694369133584913</v>
      </c>
      <c r="G199" s="39">
        <f t="shared" ca="1" si="50"/>
        <v>64663.440824474121</v>
      </c>
      <c r="H199" s="39">
        <f t="shared" ca="1" si="43"/>
        <v>13662.980924623545</v>
      </c>
      <c r="I199" s="39">
        <f t="shared" ca="1" si="44"/>
        <v>9375.3964914278095</v>
      </c>
      <c r="J199" s="39">
        <f t="shared" ca="1" si="45"/>
        <v>4345.7771407232394</v>
      </c>
      <c r="K199" s="39">
        <f t="shared" ca="1" si="51"/>
        <v>92047.595381248713</v>
      </c>
      <c r="L199" s="54">
        <f t="shared" ca="1" si="52"/>
        <v>0.91424978556889869</v>
      </c>
      <c r="M199" s="186">
        <f t="shared" ca="1" si="53"/>
        <v>4857080.6983758761</v>
      </c>
      <c r="N199" s="39">
        <f t="shared" ca="1" si="46"/>
        <v>1026270.7966840783</v>
      </c>
      <c r="O199" s="39">
        <f t="shared" ca="1" si="47"/>
        <v>704216.42828662845</v>
      </c>
      <c r="P199" s="39">
        <f t="shared" ca="1" si="48"/>
        <v>326425.41133785405</v>
      </c>
      <c r="Q199" s="39">
        <f t="shared" ca="1" si="54"/>
        <v>6913993.3346844371</v>
      </c>
      <c r="S199" s="39">
        <f t="shared" ca="1" si="49"/>
        <v>2378.4401276621957</v>
      </c>
      <c r="T199" s="39">
        <f t="shared" ca="1" si="55"/>
        <v>90080.258368187671</v>
      </c>
      <c r="U199" s="39">
        <f t="shared" ca="1" si="56"/>
        <v>178652.34959687371</v>
      </c>
      <c r="V199" s="39">
        <f t="shared" ca="1" si="57"/>
        <v>6766220.2729434567</v>
      </c>
    </row>
    <row r="200" spans="5:22" x14ac:dyDescent="0.35">
      <c r="E200" s="4">
        <v>182</v>
      </c>
      <c r="F200" s="54">
        <f t="shared" ca="1" si="58"/>
        <v>0.15047292239147536</v>
      </c>
      <c r="G200" s="39">
        <f t="shared" ca="1" si="50"/>
        <v>62532.323872140121</v>
      </c>
      <c r="H200" s="39">
        <f t="shared" ca="1" si="43"/>
        <v>13551.584334791516</v>
      </c>
      <c r="I200" s="39">
        <f t="shared" ca="1" si="44"/>
        <v>9147.9821997088911</v>
      </c>
      <c r="J200" s="39">
        <f t="shared" ca="1" si="45"/>
        <v>4486.9080348688676</v>
      </c>
      <c r="K200" s="39">
        <f t="shared" ca="1" si="51"/>
        <v>89718.798441509396</v>
      </c>
      <c r="L200" s="54">
        <f t="shared" ca="1" si="52"/>
        <v>0.43255311313101108</v>
      </c>
      <c r="M200" s="186">
        <f t="shared" ca="1" si="53"/>
        <v>4625773.6635703268</v>
      </c>
      <c r="N200" s="39">
        <f t="shared" ca="1" si="46"/>
        <v>1002466.5330478689</v>
      </c>
      <c r="O200" s="39">
        <f t="shared" ca="1" si="47"/>
        <v>676713.93791070511</v>
      </c>
      <c r="P200" s="39">
        <f t="shared" ca="1" si="48"/>
        <v>331915.07580938644</v>
      </c>
      <c r="Q200" s="39">
        <f t="shared" ca="1" si="54"/>
        <v>6636869.2103382871</v>
      </c>
      <c r="S200" s="39">
        <f t="shared" ca="1" si="49"/>
        <v>5038.5854195530937</v>
      </c>
      <c r="T200" s="39">
        <f t="shared" ca="1" si="55"/>
        <v>90270.475826193622</v>
      </c>
      <c r="U200" s="39">
        <f t="shared" ca="1" si="56"/>
        <v>372724.92516150058</v>
      </c>
      <c r="V200" s="39">
        <f t="shared" ca="1" si="57"/>
        <v>6677679.059690401</v>
      </c>
    </row>
    <row r="201" spans="5:22" x14ac:dyDescent="0.35">
      <c r="E201" s="4">
        <v>183</v>
      </c>
      <c r="F201" s="54">
        <f t="shared" ca="1" si="58"/>
        <v>0.45246657058456374</v>
      </c>
      <c r="G201" s="39">
        <f t="shared" ca="1" si="50"/>
        <v>64719.826638563289</v>
      </c>
      <c r="H201" s="39">
        <f t="shared" ca="1" si="43"/>
        <v>13347.969133585671</v>
      </c>
      <c r="I201" s="39">
        <f t="shared" ca="1" si="44"/>
        <v>9124.3187355398331</v>
      </c>
      <c r="J201" s="39">
        <f t="shared" ca="1" si="45"/>
        <v>4710.2352786358515</v>
      </c>
      <c r="K201" s="39">
        <f t="shared" ca="1" si="51"/>
        <v>91902.349786324645</v>
      </c>
      <c r="L201" s="54">
        <f t="shared" ca="1" si="52"/>
        <v>0.84969864208515677</v>
      </c>
      <c r="M201" s="186">
        <f t="shared" ca="1" si="53"/>
        <v>4845381.8522755094</v>
      </c>
      <c r="N201" s="39">
        <f t="shared" ca="1" si="46"/>
        <v>999322.93956536171</v>
      </c>
      <c r="O201" s="39">
        <f t="shared" ca="1" si="47"/>
        <v>683110.73610353481</v>
      </c>
      <c r="P201" s="39">
        <f t="shared" ca="1" si="48"/>
        <v>352641.3731993995</v>
      </c>
      <c r="Q201" s="39">
        <f t="shared" ca="1" si="54"/>
        <v>6880456.9011438051</v>
      </c>
      <c r="S201" s="39">
        <f t="shared" ca="1" si="49"/>
        <v>3912.9468232699419</v>
      </c>
      <c r="T201" s="39">
        <f t="shared" ca="1" si="55"/>
        <v>91105.061330958735</v>
      </c>
      <c r="U201" s="39">
        <f t="shared" ca="1" si="56"/>
        <v>292950.74648877594</v>
      </c>
      <c r="V201" s="39">
        <f t="shared" ca="1" si="57"/>
        <v>6820766.2744331816</v>
      </c>
    </row>
    <row r="202" spans="5:22" x14ac:dyDescent="0.35">
      <c r="E202" s="4">
        <v>184</v>
      </c>
      <c r="F202" s="54">
        <f t="shared" ca="1" si="58"/>
        <v>0.84259175789788476</v>
      </c>
      <c r="G202" s="39">
        <f t="shared" ca="1" si="50"/>
        <v>64000.464236733882</v>
      </c>
      <c r="H202" s="39">
        <f t="shared" ca="1" si="43"/>
        <v>14104.423075584134</v>
      </c>
      <c r="I202" s="39">
        <f t="shared" ca="1" si="44"/>
        <v>9333.2296552794651</v>
      </c>
      <c r="J202" s="39">
        <f t="shared" ca="1" si="45"/>
        <v>4668.4624102250273</v>
      </c>
      <c r="K202" s="39">
        <f t="shared" ca="1" si="51"/>
        <v>92106.579377822505</v>
      </c>
      <c r="L202" s="54">
        <f t="shared" ca="1" si="52"/>
        <v>0.35566329558237397</v>
      </c>
      <c r="M202" s="186">
        <f t="shared" ca="1" si="53"/>
        <v>4724883.8347058585</v>
      </c>
      <c r="N202" s="39">
        <f t="shared" ca="1" si="46"/>
        <v>1041269.9561236913</v>
      </c>
      <c r="O202" s="39">
        <f t="shared" ca="1" si="47"/>
        <v>689032.90702251531</v>
      </c>
      <c r="P202" s="39">
        <f t="shared" ca="1" si="48"/>
        <v>344652.85272639856</v>
      </c>
      <c r="Q202" s="39">
        <f t="shared" ca="1" si="54"/>
        <v>6799839.5505784638</v>
      </c>
      <c r="S202" s="39">
        <f t="shared" ca="1" si="49"/>
        <v>4692.7359807213215</v>
      </c>
      <c r="T202" s="39">
        <f t="shared" ca="1" si="55"/>
        <v>92130.852948318803</v>
      </c>
      <c r="U202" s="39">
        <f t="shared" ca="1" si="56"/>
        <v>346444.86786591855</v>
      </c>
      <c r="V202" s="39">
        <f t="shared" ca="1" si="57"/>
        <v>6801631.5657179831</v>
      </c>
    </row>
    <row r="203" spans="5:22" x14ac:dyDescent="0.35">
      <c r="E203" s="4">
        <v>185</v>
      </c>
      <c r="F203" s="54">
        <f t="shared" ca="1" si="58"/>
        <v>0.32673130306780584</v>
      </c>
      <c r="G203" s="39">
        <f t="shared" ca="1" si="50"/>
        <v>66473.496760626382</v>
      </c>
      <c r="H203" s="39">
        <f t="shared" ca="1" si="43"/>
        <v>13182.765163661014</v>
      </c>
      <c r="I203" s="39">
        <f t="shared" ca="1" si="44"/>
        <v>9480.341933168138</v>
      </c>
      <c r="J203" s="39">
        <f t="shared" ca="1" si="45"/>
        <v>4642.1672941719553</v>
      </c>
      <c r="K203" s="39">
        <f t="shared" ca="1" si="51"/>
        <v>93778.771151627487</v>
      </c>
      <c r="L203" s="54">
        <f t="shared" ca="1" si="52"/>
        <v>0.84315559753552438</v>
      </c>
      <c r="M203" s="186">
        <f t="shared" ca="1" si="53"/>
        <v>4975312.987483087</v>
      </c>
      <c r="N203" s="39">
        <f t="shared" ca="1" si="46"/>
        <v>986684.7078300775</v>
      </c>
      <c r="O203" s="39">
        <f t="shared" ca="1" si="47"/>
        <v>709571.04176006478</v>
      </c>
      <c r="P203" s="39">
        <f t="shared" ca="1" si="48"/>
        <v>347450.28250782989</v>
      </c>
      <c r="Q203" s="39">
        <f t="shared" ca="1" si="54"/>
        <v>7019019.0195810599</v>
      </c>
      <c r="S203" s="39">
        <f t="shared" ca="1" si="49"/>
        <v>1667.8844159735836</v>
      </c>
      <c r="T203" s="39">
        <f t="shared" ca="1" si="55"/>
        <v>90804.488273429117</v>
      </c>
      <c r="U203" s="39">
        <f t="shared" ca="1" si="56"/>
        <v>124835.42164625882</v>
      </c>
      <c r="V203" s="39">
        <f t="shared" ca="1" si="57"/>
        <v>6796404.1587194884</v>
      </c>
    </row>
    <row r="204" spans="5:22" x14ac:dyDescent="0.35">
      <c r="E204" s="4">
        <v>186</v>
      </c>
      <c r="F204" s="54">
        <f t="shared" ca="1" si="58"/>
        <v>0.80466572722880414</v>
      </c>
      <c r="G204" s="39">
        <f t="shared" ca="1" si="50"/>
        <v>62101.735053789896</v>
      </c>
      <c r="H204" s="39">
        <f t="shared" ca="1" si="43"/>
        <v>13232.622404507265</v>
      </c>
      <c r="I204" s="39">
        <f t="shared" ca="1" si="44"/>
        <v>9250.4449305915041</v>
      </c>
      <c r="J204" s="39">
        <f t="shared" ca="1" si="45"/>
        <v>4600.2651202428615</v>
      </c>
      <c r="K204" s="39">
        <f t="shared" ca="1" si="51"/>
        <v>89185.067509131535</v>
      </c>
      <c r="L204" s="54">
        <f t="shared" ca="1" si="52"/>
        <v>0.34889669963379599</v>
      </c>
      <c r="M204" s="186">
        <f t="shared" ca="1" si="53"/>
        <v>4583869.9769513113</v>
      </c>
      <c r="N204" s="39">
        <f t="shared" ca="1" si="46"/>
        <v>976729.88530539314</v>
      </c>
      <c r="O204" s="39">
        <f t="shared" ca="1" si="47"/>
        <v>682796.33015168272</v>
      </c>
      <c r="P204" s="39">
        <f t="shared" ca="1" si="48"/>
        <v>339556.00680774671</v>
      </c>
      <c r="Q204" s="39">
        <f t="shared" ca="1" si="54"/>
        <v>6582952.1992161339</v>
      </c>
      <c r="S204" s="39">
        <f t="shared" ca="1" si="49"/>
        <v>7412.183680043905</v>
      </c>
      <c r="T204" s="39">
        <f t="shared" ca="1" si="55"/>
        <v>91996.986068932572</v>
      </c>
      <c r="U204" s="39">
        <f t="shared" ca="1" si="56"/>
        <v>547110.09612167429</v>
      </c>
      <c r="V204" s="39">
        <f t="shared" ca="1" si="57"/>
        <v>6790506.288530062</v>
      </c>
    </row>
    <row r="205" spans="5:22" x14ac:dyDescent="0.35">
      <c r="E205" s="4">
        <v>187</v>
      </c>
      <c r="F205" s="54">
        <f t="shared" ca="1" si="58"/>
        <v>0.75969074899147926</v>
      </c>
      <c r="G205" s="39">
        <f t="shared" ca="1" si="50"/>
        <v>67959.509175745363</v>
      </c>
      <c r="H205" s="39">
        <f t="shared" ca="1" si="43"/>
        <v>13635.439709849519</v>
      </c>
      <c r="I205" s="39">
        <f t="shared" ca="1" si="44"/>
        <v>9429.9667943583136</v>
      </c>
      <c r="J205" s="39">
        <f t="shared" ca="1" si="45"/>
        <v>4602.3441374842268</v>
      </c>
      <c r="K205" s="39">
        <f t="shared" ca="1" si="51"/>
        <v>95627.259817437429</v>
      </c>
      <c r="L205" s="54">
        <f t="shared" ca="1" si="52"/>
        <v>0.74300649594390211</v>
      </c>
      <c r="M205" s="186">
        <f t="shared" ca="1" si="53"/>
        <v>5068665.3806886626</v>
      </c>
      <c r="N205" s="39">
        <f t="shared" ca="1" si="46"/>
        <v>1016980.2879101459</v>
      </c>
      <c r="O205" s="39">
        <f t="shared" ca="1" si="47"/>
        <v>703320.94524111762</v>
      </c>
      <c r="P205" s="39">
        <f t="shared" ca="1" si="48"/>
        <v>343259.43024920137</v>
      </c>
      <c r="Q205" s="39">
        <f t="shared" ca="1" si="54"/>
        <v>7132226.0440891273</v>
      </c>
      <c r="S205" s="39">
        <f t="shared" ca="1" si="49"/>
        <v>832.42407787633056</v>
      </c>
      <c r="T205" s="39">
        <f t="shared" ca="1" si="55"/>
        <v>91857.339757829541</v>
      </c>
      <c r="U205" s="39">
        <f t="shared" ca="1" si="56"/>
        <v>62085.190972646022</v>
      </c>
      <c r="V205" s="39">
        <f t="shared" ca="1" si="57"/>
        <v>6851051.804812572</v>
      </c>
    </row>
    <row r="206" spans="5:22" x14ac:dyDescent="0.35">
      <c r="E206" s="4">
        <v>188</v>
      </c>
      <c r="F206" s="54">
        <f t="shared" ca="1" si="58"/>
        <v>0.49117478386683477</v>
      </c>
      <c r="G206" s="39">
        <f t="shared" ca="1" si="50"/>
        <v>63390.290891709286</v>
      </c>
      <c r="H206" s="39">
        <f t="shared" ca="1" si="43"/>
        <v>13626.465532529097</v>
      </c>
      <c r="I206" s="39">
        <f t="shared" ca="1" si="44"/>
        <v>8431.3635547657432</v>
      </c>
      <c r="J206" s="39">
        <f t="shared" ca="1" si="45"/>
        <v>4465.2080366853634</v>
      </c>
      <c r="K206" s="39">
        <f t="shared" ca="1" si="51"/>
        <v>89913.328015689491</v>
      </c>
      <c r="L206" s="54">
        <f t="shared" ca="1" si="52"/>
        <v>0.76178898206905932</v>
      </c>
      <c r="M206" s="186">
        <f t="shared" ca="1" si="53"/>
        <v>4730668.0075485781</v>
      </c>
      <c r="N206" s="39">
        <f t="shared" ca="1" si="46"/>
        <v>1016911.0070944589</v>
      </c>
      <c r="O206" s="39">
        <f t="shared" ca="1" si="47"/>
        <v>629212.79059405578</v>
      </c>
      <c r="P206" s="39">
        <f t="shared" ca="1" si="48"/>
        <v>333227.9519316568</v>
      </c>
      <c r="Q206" s="39">
        <f t="shared" ca="1" si="54"/>
        <v>6710019.7571687493</v>
      </c>
      <c r="S206" s="39">
        <f t="shared" ca="1" si="49"/>
        <v>5745.7004368825892</v>
      </c>
      <c r="T206" s="39">
        <f t="shared" ca="1" si="55"/>
        <v>91193.820415886716</v>
      </c>
      <c r="U206" s="39">
        <f t="shared" ca="1" si="56"/>
        <v>428788.08182395186</v>
      </c>
      <c r="V206" s="39">
        <f t="shared" ca="1" si="57"/>
        <v>6805579.8870610436</v>
      </c>
    </row>
    <row r="207" spans="5:22" x14ac:dyDescent="0.35">
      <c r="E207" s="4">
        <v>189</v>
      </c>
      <c r="F207" s="54">
        <f t="shared" ca="1" si="58"/>
        <v>0.61510581807085363</v>
      </c>
      <c r="G207" s="39">
        <f t="shared" ca="1" si="50"/>
        <v>62495.060136562985</v>
      </c>
      <c r="H207" s="39">
        <f t="shared" ca="1" si="43"/>
        <v>13963.464001361881</v>
      </c>
      <c r="I207" s="39">
        <f t="shared" ca="1" si="44"/>
        <v>9389.9253810431419</v>
      </c>
      <c r="J207" s="39">
        <f t="shared" ca="1" si="45"/>
        <v>4573.0534452491711</v>
      </c>
      <c r="K207" s="39">
        <f t="shared" ca="1" si="51"/>
        <v>90421.502964217172</v>
      </c>
      <c r="L207" s="54">
        <f t="shared" ca="1" si="52"/>
        <v>0.89591432469490062</v>
      </c>
      <c r="M207" s="186">
        <f t="shared" ca="1" si="53"/>
        <v>4689168.7096433444</v>
      </c>
      <c r="N207" s="39">
        <f t="shared" ca="1" si="46"/>
        <v>1047715.4247125812</v>
      </c>
      <c r="O207" s="39">
        <f t="shared" ca="1" si="47"/>
        <v>704550.79467813624</v>
      </c>
      <c r="P207" s="39">
        <f t="shared" ca="1" si="48"/>
        <v>343128.22607307672</v>
      </c>
      <c r="Q207" s="39">
        <f t="shared" ca="1" si="54"/>
        <v>6784563.1551071387</v>
      </c>
      <c r="S207" s="39">
        <f t="shared" ca="1" si="49"/>
        <v>5632.4898362545882</v>
      </c>
      <c r="T207" s="39">
        <f t="shared" ca="1" si="55"/>
        <v>91480.939355222596</v>
      </c>
      <c r="U207" s="39">
        <f t="shared" ca="1" si="56"/>
        <v>422620.52456361928</v>
      </c>
      <c r="V207" s="39">
        <f t="shared" ca="1" si="57"/>
        <v>6864055.4535976807</v>
      </c>
    </row>
    <row r="208" spans="5:22" x14ac:dyDescent="0.35">
      <c r="E208" s="4">
        <v>190</v>
      </c>
      <c r="F208" s="54">
        <f t="shared" ca="1" si="58"/>
        <v>0.78656020789694669</v>
      </c>
      <c r="G208" s="39">
        <f t="shared" ca="1" si="50"/>
        <v>65734.484130637182</v>
      </c>
      <c r="H208" s="39">
        <f t="shared" ca="1" si="43"/>
        <v>14209.340662951245</v>
      </c>
      <c r="I208" s="39">
        <f t="shared" ca="1" si="44"/>
        <v>9390.7733739197301</v>
      </c>
      <c r="J208" s="39">
        <f t="shared" ca="1" si="45"/>
        <v>4586.7300612626832</v>
      </c>
      <c r="K208" s="39">
        <f t="shared" ca="1" si="51"/>
        <v>93921.328228770843</v>
      </c>
      <c r="L208" s="54">
        <f t="shared" ca="1" si="52"/>
        <v>0.73271247512031301</v>
      </c>
      <c r="M208" s="186">
        <f t="shared" ca="1" si="53"/>
        <v>4901175.5392425274</v>
      </c>
      <c r="N208" s="39">
        <f t="shared" ca="1" si="46"/>
        <v>1059451.1207788156</v>
      </c>
      <c r="O208" s="39">
        <f t="shared" ca="1" si="47"/>
        <v>700177.83456482505</v>
      </c>
      <c r="P208" s="39">
        <f t="shared" ca="1" si="48"/>
        <v>341987.45876962785</v>
      </c>
      <c r="Q208" s="39">
        <f t="shared" ca="1" si="54"/>
        <v>7002791.9533557957</v>
      </c>
      <c r="S208" s="39">
        <f t="shared" ca="1" si="49"/>
        <v>2604.1359744971123</v>
      </c>
      <c r="T208" s="39">
        <f t="shared" ca="1" si="55"/>
        <v>91938.734142005269</v>
      </c>
      <c r="U208" s="39">
        <f t="shared" ca="1" si="56"/>
        <v>194164.86959419347</v>
      </c>
      <c r="V208" s="39">
        <f t="shared" ca="1" si="57"/>
        <v>6854969.3641803609</v>
      </c>
    </row>
    <row r="209" spans="5:22" x14ac:dyDescent="0.35">
      <c r="E209" s="4">
        <v>191</v>
      </c>
      <c r="F209" s="54">
        <f t="shared" ca="1" si="58"/>
        <v>4.1928325406765943E-3</v>
      </c>
      <c r="G209" s="39">
        <f t="shared" ca="1" si="50"/>
        <v>62138.234026944621</v>
      </c>
      <c r="H209" s="39">
        <f t="shared" ca="1" si="43"/>
        <v>13028.135049923038</v>
      </c>
      <c r="I209" s="39">
        <f t="shared" ca="1" si="44"/>
        <v>8659.5250220544367</v>
      </c>
      <c r="J209" s="39">
        <f t="shared" ca="1" si="45"/>
        <v>4433.5958485293668</v>
      </c>
      <c r="K209" s="39">
        <f t="shared" ca="1" si="51"/>
        <v>88259.489947451468</v>
      </c>
      <c r="L209" s="54">
        <f t="shared" ca="1" si="52"/>
        <v>0.2402251761226214</v>
      </c>
      <c r="M209" s="186">
        <f t="shared" ca="1" si="53"/>
        <v>4571955.1845207484</v>
      </c>
      <c r="N209" s="39">
        <f t="shared" ca="1" si="46"/>
        <v>958573.26039075572</v>
      </c>
      <c r="O209" s="39">
        <f t="shared" ca="1" si="47"/>
        <v>637143.31345337781</v>
      </c>
      <c r="P209" s="39">
        <f t="shared" ca="1" si="48"/>
        <v>326211.41947748081</v>
      </c>
      <c r="Q209" s="39">
        <f t="shared" ca="1" si="54"/>
        <v>6493883.1778423628</v>
      </c>
      <c r="S209" s="39">
        <f t="shared" ca="1" si="49"/>
        <v>4983.5827880588677</v>
      </c>
      <c r="T209" s="39">
        <f t="shared" ca="1" si="55"/>
        <v>88809.476886980963</v>
      </c>
      <c r="U209" s="39">
        <f t="shared" ca="1" si="56"/>
        <v>366677.90004257456</v>
      </c>
      <c r="V209" s="39">
        <f t="shared" ca="1" si="57"/>
        <v>6534349.6584074572</v>
      </c>
    </row>
    <row r="210" spans="5:22" x14ac:dyDescent="0.35">
      <c r="E210" s="4">
        <v>192</v>
      </c>
      <c r="F210" s="54">
        <f t="shared" ca="1" si="58"/>
        <v>0.24769028061384224</v>
      </c>
      <c r="G210" s="39">
        <f t="shared" ca="1" si="50"/>
        <v>63330.716845620285</v>
      </c>
      <c r="H210" s="39">
        <f t="shared" ca="1" si="43"/>
        <v>13381.65185141314</v>
      </c>
      <c r="I210" s="39">
        <f t="shared" ca="1" si="44"/>
        <v>8688.7211752535186</v>
      </c>
      <c r="J210" s="39">
        <f t="shared" ca="1" si="45"/>
        <v>4450.9167187186576</v>
      </c>
      <c r="K210" s="39">
        <f t="shared" ca="1" si="51"/>
        <v>89852.0065910056</v>
      </c>
      <c r="L210" s="54">
        <f t="shared" ca="1" si="52"/>
        <v>0.99159673517130886</v>
      </c>
      <c r="M210" s="186">
        <f t="shared" ca="1" si="53"/>
        <v>4805007.0351404371</v>
      </c>
      <c r="N210" s="39">
        <f t="shared" ca="1" si="46"/>
        <v>1015288.2280581174</v>
      </c>
      <c r="O210" s="39">
        <f t="shared" ca="1" si="47"/>
        <v>659227.7563388116</v>
      </c>
      <c r="P210" s="39">
        <f t="shared" ca="1" si="48"/>
        <v>337698.46942363103</v>
      </c>
      <c r="Q210" s="39">
        <f t="shared" ca="1" si="54"/>
        <v>6817221.4889609972</v>
      </c>
      <c r="S210" s="39">
        <f t="shared" ca="1" si="49"/>
        <v>5191.0349078960007</v>
      </c>
      <c r="T210" s="39">
        <f t="shared" ca="1" si="55"/>
        <v>90592.124780182945</v>
      </c>
      <c r="U210" s="39">
        <f t="shared" ca="1" si="56"/>
        <v>393852.46993023471</v>
      </c>
      <c r="V210" s="39">
        <f t="shared" ca="1" si="57"/>
        <v>6873375.4894676004</v>
      </c>
    </row>
    <row r="211" spans="5:22" x14ac:dyDescent="0.35">
      <c r="E211" s="4">
        <v>193</v>
      </c>
      <c r="F211" s="54">
        <f t="shared" ca="1" si="58"/>
        <v>0.87313692520063124</v>
      </c>
      <c r="G211" s="39">
        <f t="shared" ca="1" si="50"/>
        <v>64475.27236275786</v>
      </c>
      <c r="H211" s="39">
        <f t="shared" ref="H211:H274" ca="1" si="59">NORMINV($F211,$C$6,$C$6*$D$6/2)*NORMINV(RAND(),D$10,D$10*$D$14/2)</f>
        <v>13517.608965660011</v>
      </c>
      <c r="I211" s="39">
        <f t="shared" ref="I211:I274" ca="1" si="60">NORMINV($F211,$C$6,$C$6*$D$6/2)*NORMINV(RAND(),D$11,D$11*$D$14/2)</f>
        <v>9036.0952691480416</v>
      </c>
      <c r="J211" s="39">
        <f t="shared" ref="J211:J274" ca="1" si="61">NORMINV($F211,$C$6,$C$6*$D$6/2)*NORMINV(RAND(),D$12,D$12*$D$14/2)</f>
        <v>4531.6161083414509</v>
      </c>
      <c r="K211" s="39">
        <f t="shared" ca="1" si="51"/>
        <v>91560.592705907373</v>
      </c>
      <c r="L211" s="54">
        <f t="shared" ca="1" si="52"/>
        <v>0.63313769192139779</v>
      </c>
      <c r="M211" s="186">
        <f t="shared" ca="1" si="53"/>
        <v>4793869.9511314109</v>
      </c>
      <c r="N211" s="39">
        <f t="shared" ref="N211:N274" ca="1" si="62">H211*NORMINV($L211,$C$17,$C$17*$C$20/2)</f>
        <v>1005062.2053525863</v>
      </c>
      <c r="O211" s="39">
        <f t="shared" ref="O211:O274" ca="1" si="63">I211*NORMINV($L211,$C$17,$C$17*$C$20/2)</f>
        <v>671852.38617697905</v>
      </c>
      <c r="P211" s="39">
        <f t="shared" ref="P211:P274" ca="1" si="64">J211*NORMINV($L211,$C$17,$C$17*$C$20/2)</f>
        <v>336935.0371971337</v>
      </c>
      <c r="Q211" s="39">
        <f t="shared" ca="1" si="54"/>
        <v>6807719.5798581103</v>
      </c>
      <c r="S211" s="39">
        <f t="shared" ref="S211:S274" ca="1" si="65">NORMINV($F211,$C$6,$C$6*$D$6/2)-G211-H211-I211</f>
        <v>5226.0903418935904</v>
      </c>
      <c r="T211" s="39">
        <f t="shared" ca="1" si="55"/>
        <v>92255.066939459517</v>
      </c>
      <c r="U211" s="39">
        <f t="shared" ca="1" si="56"/>
        <v>388570.63388495229</v>
      </c>
      <c r="V211" s="39">
        <f t="shared" ca="1" si="57"/>
        <v>6859355.1765459292</v>
      </c>
    </row>
    <row r="212" spans="5:22" x14ac:dyDescent="0.35">
      <c r="E212" s="4">
        <v>194</v>
      </c>
      <c r="F212" s="54">
        <f t="shared" ca="1" si="58"/>
        <v>0.800634377810997</v>
      </c>
      <c r="G212" s="39">
        <f t="shared" ref="G212:G275" ca="1" si="66">NORMINV($F212,$C$6,$C$6*$D$6/2)*NORMINV(RAND(),D$9,D$9*$D$14/2)</f>
        <v>63530.414466303366</v>
      </c>
      <c r="H212" s="39">
        <f t="shared" ca="1" si="59"/>
        <v>14060.739026598691</v>
      </c>
      <c r="I212" s="39">
        <f t="shared" ca="1" si="60"/>
        <v>8951.3502519204721</v>
      </c>
      <c r="J212" s="39">
        <f t="shared" ca="1" si="61"/>
        <v>4573.1903127835876</v>
      </c>
      <c r="K212" s="39">
        <f t="shared" ref="K212:K275" ca="1" si="67">SUM(G212:J212)</f>
        <v>91115.694057606117</v>
      </c>
      <c r="L212" s="54">
        <f t="shared" ref="L212:L275" ca="1" si="68">RAND()</f>
        <v>0.53477444466247148</v>
      </c>
      <c r="M212" s="186">
        <f t="shared" ref="M212:M275" ca="1" si="69">G212*NORMINV($L212,$C$17,$C$17*$C$20/2)</f>
        <v>4711712.3805654952</v>
      </c>
      <c r="N212" s="39">
        <f t="shared" ca="1" si="62"/>
        <v>1042810.1045470854</v>
      </c>
      <c r="O212" s="39">
        <f t="shared" ca="1" si="63"/>
        <v>663873.95956816978</v>
      </c>
      <c r="P212" s="39">
        <f t="shared" ca="1" si="64"/>
        <v>339169.16167536541</v>
      </c>
      <c r="Q212" s="39">
        <f t="shared" ref="Q212:Q275" ca="1" si="70">SUM(M212:P212)</f>
        <v>6757565.606356116</v>
      </c>
      <c r="S212" s="39">
        <f t="shared" ca="1" si="65"/>
        <v>5441.2414797035508</v>
      </c>
      <c r="T212" s="39">
        <f t="shared" ref="T212:T275" ca="1" si="71">SUM(G212:I212)+S212</f>
        <v>91983.745224526079</v>
      </c>
      <c r="U212" s="39">
        <f t="shared" ref="U212:U275" ca="1" si="72">S212*NORMINV($L212,$C$17,$C$17*$C$20/2)</f>
        <v>403547.89215429942</v>
      </c>
      <c r="V212" s="39">
        <f t="shared" ref="V212:V275" ca="1" si="73">SUM(M212:O212)+U212</f>
        <v>6821944.33683505</v>
      </c>
    </row>
    <row r="213" spans="5:22" x14ac:dyDescent="0.35">
      <c r="E213" s="4">
        <v>195</v>
      </c>
      <c r="F213" s="54">
        <f t="shared" ref="F213:F276" ca="1" si="74">RAND()</f>
        <v>0.88899358559415265</v>
      </c>
      <c r="G213" s="39">
        <f t="shared" ca="1" si="66"/>
        <v>63656.853448000234</v>
      </c>
      <c r="H213" s="39">
        <f t="shared" ca="1" si="59"/>
        <v>13672.728787394597</v>
      </c>
      <c r="I213" s="39">
        <f t="shared" ca="1" si="60"/>
        <v>9444.6219428825025</v>
      </c>
      <c r="J213" s="39">
        <f t="shared" ca="1" si="61"/>
        <v>4709.2930004474674</v>
      </c>
      <c r="K213" s="39">
        <f t="shared" ca="1" si="67"/>
        <v>91483.497178724792</v>
      </c>
      <c r="L213" s="54">
        <f t="shared" ca="1" si="68"/>
        <v>0.72972133108196435</v>
      </c>
      <c r="M213" s="186">
        <f t="shared" ca="1" si="69"/>
        <v>4745839.3183323927</v>
      </c>
      <c r="N213" s="39">
        <f t="shared" ca="1" si="62"/>
        <v>1019349.3764362448</v>
      </c>
      <c r="O213" s="39">
        <f t="shared" ca="1" si="63"/>
        <v>704129.33934805961</v>
      </c>
      <c r="P213" s="39">
        <f t="shared" ca="1" si="64"/>
        <v>351094.13476316311</v>
      </c>
      <c r="Q213" s="39">
        <f t="shared" ca="1" si="70"/>
        <v>6820412.1688798601</v>
      </c>
      <c r="S213" s="39">
        <f t="shared" ca="1" si="65"/>
        <v>5553.6951063651613</v>
      </c>
      <c r="T213" s="39">
        <f t="shared" ca="1" si="71"/>
        <v>92327.899284642495</v>
      </c>
      <c r="U213" s="39">
        <f t="shared" ca="1" si="72"/>
        <v>414047.24189436011</v>
      </c>
      <c r="V213" s="39">
        <f t="shared" ca="1" si="73"/>
        <v>6883365.2760110563</v>
      </c>
    </row>
    <row r="214" spans="5:22" x14ac:dyDescent="0.35">
      <c r="E214" s="4">
        <v>196</v>
      </c>
      <c r="F214" s="54">
        <f t="shared" ca="1" si="74"/>
        <v>0.74468904299902638</v>
      </c>
      <c r="G214" s="39">
        <f t="shared" ca="1" si="66"/>
        <v>64061.484916319081</v>
      </c>
      <c r="H214" s="39">
        <f t="shared" ca="1" si="59"/>
        <v>13923.815717795474</v>
      </c>
      <c r="I214" s="39">
        <f t="shared" ca="1" si="60"/>
        <v>8960.3799698600924</v>
      </c>
      <c r="J214" s="39">
        <f t="shared" ca="1" si="61"/>
        <v>4660.9355646220474</v>
      </c>
      <c r="K214" s="39">
        <f t="shared" ca="1" si="67"/>
        <v>91606.616168596694</v>
      </c>
      <c r="L214" s="54">
        <f t="shared" ca="1" si="68"/>
        <v>0.63295063998064149</v>
      </c>
      <c r="M214" s="186">
        <f t="shared" ca="1" si="69"/>
        <v>4763080.4172179559</v>
      </c>
      <c r="N214" s="39">
        <f t="shared" ca="1" si="62"/>
        <v>1035259.3928319747</v>
      </c>
      <c r="O214" s="39">
        <f t="shared" ca="1" si="63"/>
        <v>666219.49867416406</v>
      </c>
      <c r="P214" s="39">
        <f t="shared" ca="1" si="64"/>
        <v>346548.49076267099</v>
      </c>
      <c r="Q214" s="39">
        <f t="shared" ca="1" si="70"/>
        <v>6811107.7994867656</v>
      </c>
      <c r="S214" s="39">
        <f t="shared" ca="1" si="65"/>
        <v>4868.388590558312</v>
      </c>
      <c r="T214" s="39">
        <f t="shared" ca="1" si="71"/>
        <v>91814.06919453296</v>
      </c>
      <c r="U214" s="39">
        <f t="shared" ca="1" si="72"/>
        <v>361972.97626469086</v>
      </c>
      <c r="V214" s="39">
        <f t="shared" ca="1" si="73"/>
        <v>6826532.2849887852</v>
      </c>
    </row>
    <row r="215" spans="5:22" x14ac:dyDescent="0.35">
      <c r="E215" s="4">
        <v>197</v>
      </c>
      <c r="F215" s="54">
        <f t="shared" ca="1" si="74"/>
        <v>0.1300425931331336</v>
      </c>
      <c r="G215" s="39">
        <f t="shared" ca="1" si="66"/>
        <v>62780.124082266928</v>
      </c>
      <c r="H215" s="39">
        <f t="shared" ca="1" si="59"/>
        <v>13677.619611433525</v>
      </c>
      <c r="I215" s="39">
        <f t="shared" ca="1" si="60"/>
        <v>9280.8057877706306</v>
      </c>
      <c r="J215" s="39">
        <f t="shared" ca="1" si="61"/>
        <v>4531.3816538407818</v>
      </c>
      <c r="K215" s="39">
        <f t="shared" ca="1" si="67"/>
        <v>90269.931135311868</v>
      </c>
      <c r="L215" s="54">
        <f t="shared" ca="1" si="68"/>
        <v>0.74200968338074758</v>
      </c>
      <c r="M215" s="186">
        <f t="shared" ca="1" si="69"/>
        <v>4682224.4732546732</v>
      </c>
      <c r="N215" s="39">
        <f t="shared" ca="1" si="62"/>
        <v>1020094.9140623241</v>
      </c>
      <c r="O215" s="39">
        <f t="shared" ca="1" si="63"/>
        <v>692174.738840595</v>
      </c>
      <c r="P215" s="39">
        <f t="shared" ca="1" si="64"/>
        <v>337956.42151754763</v>
      </c>
      <c r="Q215" s="39">
        <f t="shared" ca="1" si="70"/>
        <v>6732450.5476751393</v>
      </c>
      <c r="S215" s="39">
        <f t="shared" ca="1" si="65"/>
        <v>4448.2077462972375</v>
      </c>
      <c r="T215" s="39">
        <f t="shared" ca="1" si="71"/>
        <v>90186.757227768321</v>
      </c>
      <c r="U215" s="39">
        <f t="shared" ca="1" si="72"/>
        <v>331753.20177038229</v>
      </c>
      <c r="V215" s="39">
        <f t="shared" ca="1" si="73"/>
        <v>6726247.3279279741</v>
      </c>
    </row>
    <row r="216" spans="5:22" x14ac:dyDescent="0.35">
      <c r="E216" s="4">
        <v>198</v>
      </c>
      <c r="F216" s="54">
        <f t="shared" ca="1" si="74"/>
        <v>0.9604520526963618</v>
      </c>
      <c r="G216" s="39">
        <f t="shared" ca="1" si="66"/>
        <v>65247.605111802382</v>
      </c>
      <c r="H216" s="39">
        <f t="shared" ca="1" si="59"/>
        <v>13987.758975242412</v>
      </c>
      <c r="I216" s="39">
        <f t="shared" ca="1" si="60"/>
        <v>9532.0684131891321</v>
      </c>
      <c r="J216" s="39">
        <f t="shared" ca="1" si="61"/>
        <v>4549.3781669545797</v>
      </c>
      <c r="K216" s="39">
        <f t="shared" ca="1" si="67"/>
        <v>93316.810667188518</v>
      </c>
      <c r="L216" s="54">
        <f t="shared" ca="1" si="68"/>
        <v>0.55379015203132609</v>
      </c>
      <c r="M216" s="186">
        <f t="shared" ca="1" si="69"/>
        <v>4841386.3349656267</v>
      </c>
      <c r="N216" s="39">
        <f t="shared" ca="1" si="62"/>
        <v>1037894.7249250346</v>
      </c>
      <c r="O216" s="39">
        <f t="shared" ca="1" si="63"/>
        <v>707281.52673949627</v>
      </c>
      <c r="P216" s="39">
        <f t="shared" ca="1" si="64"/>
        <v>337564.83862272522</v>
      </c>
      <c r="Q216" s="39">
        <f t="shared" ca="1" si="70"/>
        <v>6924127.4252528837</v>
      </c>
      <c r="S216" s="39">
        <f t="shared" ca="1" si="65"/>
        <v>4048.2453509520474</v>
      </c>
      <c r="T216" s="39">
        <f t="shared" ca="1" si="71"/>
        <v>92815.677851185974</v>
      </c>
      <c r="U216" s="39">
        <f t="shared" ca="1" si="72"/>
        <v>300380.67587467917</v>
      </c>
      <c r="V216" s="39">
        <f t="shared" ca="1" si="73"/>
        <v>6886943.2625048375</v>
      </c>
    </row>
    <row r="217" spans="5:22" x14ac:dyDescent="0.35">
      <c r="E217" s="4">
        <v>199</v>
      </c>
      <c r="F217" s="54">
        <f t="shared" ca="1" si="74"/>
        <v>0.72583314368610163</v>
      </c>
      <c r="G217" s="39">
        <f t="shared" ca="1" si="66"/>
        <v>64344.208590958086</v>
      </c>
      <c r="H217" s="39">
        <f t="shared" ca="1" si="59"/>
        <v>14252.319064746212</v>
      </c>
      <c r="I217" s="39">
        <f t="shared" ca="1" si="60"/>
        <v>8797.9971690059974</v>
      </c>
      <c r="J217" s="39">
        <f t="shared" ca="1" si="61"/>
        <v>4478.6318604255039</v>
      </c>
      <c r="K217" s="39">
        <f t="shared" ca="1" si="67"/>
        <v>91873.156685135807</v>
      </c>
      <c r="L217" s="54">
        <f t="shared" ca="1" si="68"/>
        <v>0.51757806025317488</v>
      </c>
      <c r="M217" s="186">
        <f t="shared" ca="1" si="69"/>
        <v>4770007.3554209452</v>
      </c>
      <c r="N217" s="39">
        <f t="shared" ca="1" si="62"/>
        <v>1056562.3271990784</v>
      </c>
      <c r="O217" s="39">
        <f t="shared" ca="1" si="63"/>
        <v>652218.93513239315</v>
      </c>
      <c r="P217" s="39">
        <f t="shared" ca="1" si="64"/>
        <v>332012.89415585849</v>
      </c>
      <c r="Q217" s="39">
        <f t="shared" ca="1" si="70"/>
        <v>6810801.5119082741</v>
      </c>
      <c r="S217" s="39">
        <f t="shared" ca="1" si="65"/>
        <v>4366.9953181727815</v>
      </c>
      <c r="T217" s="39">
        <f t="shared" ca="1" si="71"/>
        <v>91761.520142883077</v>
      </c>
      <c r="U217" s="39">
        <f t="shared" ca="1" si="72"/>
        <v>323736.98029600445</v>
      </c>
      <c r="V217" s="39">
        <f t="shared" ca="1" si="73"/>
        <v>6802525.5980484206</v>
      </c>
    </row>
    <row r="218" spans="5:22" x14ac:dyDescent="0.35">
      <c r="E218" s="4">
        <v>200</v>
      </c>
      <c r="F218" s="54">
        <f t="shared" ca="1" si="74"/>
        <v>0.27596269327188905</v>
      </c>
      <c r="G218" s="39">
        <f t="shared" ca="1" si="66"/>
        <v>62603.537833234113</v>
      </c>
      <c r="H218" s="39">
        <f t="shared" ca="1" si="59"/>
        <v>13549.328374953369</v>
      </c>
      <c r="I218" s="39">
        <f t="shared" ca="1" si="60"/>
        <v>9471.3464096377356</v>
      </c>
      <c r="J218" s="39">
        <f t="shared" ca="1" si="61"/>
        <v>4676.0076901627517</v>
      </c>
      <c r="K218" s="39">
        <f t="shared" ca="1" si="67"/>
        <v>90300.220307987969</v>
      </c>
      <c r="L218" s="54">
        <f t="shared" ca="1" si="68"/>
        <v>0.3188614758698467</v>
      </c>
      <c r="M218" s="186">
        <f t="shared" ca="1" si="69"/>
        <v>4617078.1707997927</v>
      </c>
      <c r="N218" s="39">
        <f t="shared" ca="1" si="62"/>
        <v>999277.52383005619</v>
      </c>
      <c r="O218" s="39">
        <f t="shared" ca="1" si="63"/>
        <v>698521.97287174116</v>
      </c>
      <c r="P218" s="39">
        <f t="shared" ca="1" si="64"/>
        <v>344860.59063073056</v>
      </c>
      <c r="Q218" s="39">
        <f t="shared" ca="1" si="70"/>
        <v>6659738.2581323208</v>
      </c>
      <c r="S218" s="39">
        <f t="shared" ca="1" si="65"/>
        <v>5047.1758579163616</v>
      </c>
      <c r="T218" s="39">
        <f t="shared" ca="1" si="71"/>
        <v>90671.38847574158</v>
      </c>
      <c r="U218" s="39">
        <f t="shared" ca="1" si="72"/>
        <v>372234.64175218641</v>
      </c>
      <c r="V218" s="39">
        <f t="shared" ca="1" si="73"/>
        <v>6687112.3092537764</v>
      </c>
    </row>
    <row r="219" spans="5:22" x14ac:dyDescent="0.35">
      <c r="E219" s="4">
        <v>201</v>
      </c>
      <c r="F219" s="54">
        <f t="shared" ca="1" si="74"/>
        <v>0.39827169883849656</v>
      </c>
      <c r="G219" s="39">
        <f t="shared" ca="1" si="66"/>
        <v>62711.275528408405</v>
      </c>
      <c r="H219" s="39">
        <f t="shared" ca="1" si="59"/>
        <v>13742.220372405738</v>
      </c>
      <c r="I219" s="39">
        <f t="shared" ca="1" si="60"/>
        <v>9040.0152933124755</v>
      </c>
      <c r="J219" s="39">
        <f t="shared" ca="1" si="61"/>
        <v>4745.2415034711485</v>
      </c>
      <c r="K219" s="39">
        <f t="shared" ca="1" si="67"/>
        <v>90238.752697597767</v>
      </c>
      <c r="L219" s="54">
        <f t="shared" ca="1" si="68"/>
        <v>0.80007183900604761</v>
      </c>
      <c r="M219" s="186">
        <f t="shared" ca="1" si="69"/>
        <v>4686026.7855637651</v>
      </c>
      <c r="N219" s="39">
        <f t="shared" ca="1" si="62"/>
        <v>1026871.3595060202</v>
      </c>
      <c r="O219" s="39">
        <f t="shared" ca="1" si="63"/>
        <v>675504.57951024023</v>
      </c>
      <c r="P219" s="39">
        <f t="shared" ca="1" si="64"/>
        <v>354582.62651923811</v>
      </c>
      <c r="Q219" s="39">
        <f t="shared" ca="1" si="70"/>
        <v>6742985.3510992639</v>
      </c>
      <c r="S219" s="39">
        <f t="shared" ca="1" si="65"/>
        <v>5485.3179983638729</v>
      </c>
      <c r="T219" s="39">
        <f t="shared" ca="1" si="71"/>
        <v>90978.829192490492</v>
      </c>
      <c r="U219" s="39">
        <f t="shared" ca="1" si="72"/>
        <v>409883.9778186935</v>
      </c>
      <c r="V219" s="39">
        <f t="shared" ca="1" si="73"/>
        <v>6798286.7023987193</v>
      </c>
    </row>
    <row r="220" spans="5:22" x14ac:dyDescent="0.35">
      <c r="E220" s="4">
        <v>202</v>
      </c>
      <c r="F220" s="54">
        <f t="shared" ca="1" si="74"/>
        <v>0.23009565126352538</v>
      </c>
      <c r="G220" s="39">
        <f t="shared" ca="1" si="66"/>
        <v>64263.678689250657</v>
      </c>
      <c r="H220" s="39">
        <f t="shared" ca="1" si="59"/>
        <v>13801.055935149487</v>
      </c>
      <c r="I220" s="39">
        <f t="shared" ca="1" si="60"/>
        <v>8887.0408672684553</v>
      </c>
      <c r="J220" s="39">
        <f t="shared" ca="1" si="61"/>
        <v>4398.7103689058613</v>
      </c>
      <c r="K220" s="39">
        <f t="shared" ca="1" si="67"/>
        <v>91350.485860574452</v>
      </c>
      <c r="L220" s="54">
        <f t="shared" ca="1" si="68"/>
        <v>0.78982795078064783</v>
      </c>
      <c r="M220" s="186">
        <f t="shared" ca="1" si="69"/>
        <v>4800311.4546533851</v>
      </c>
      <c r="N220" s="39">
        <f t="shared" ca="1" si="62"/>
        <v>1030899.0746104246</v>
      </c>
      <c r="O220" s="39">
        <f t="shared" ca="1" si="63"/>
        <v>663836.32159323187</v>
      </c>
      <c r="P220" s="39">
        <f t="shared" ca="1" si="64"/>
        <v>328570.97819850367</v>
      </c>
      <c r="Q220" s="39">
        <f t="shared" ca="1" si="70"/>
        <v>6823617.8290555449</v>
      </c>
      <c r="S220" s="39">
        <f t="shared" ca="1" si="65"/>
        <v>3588.5800403481226</v>
      </c>
      <c r="T220" s="39">
        <f t="shared" ca="1" si="71"/>
        <v>90540.355532016722</v>
      </c>
      <c r="U220" s="39">
        <f t="shared" ca="1" si="72"/>
        <v>268056.57915915467</v>
      </c>
      <c r="V220" s="39">
        <f t="shared" ca="1" si="73"/>
        <v>6763103.4300161954</v>
      </c>
    </row>
    <row r="221" spans="5:22" x14ac:dyDescent="0.35">
      <c r="E221" s="4">
        <v>203</v>
      </c>
      <c r="F221" s="54">
        <f t="shared" ca="1" si="74"/>
        <v>0.78669457820399291</v>
      </c>
      <c r="G221" s="39">
        <f t="shared" ca="1" si="66"/>
        <v>67521.125820579648</v>
      </c>
      <c r="H221" s="39">
        <f t="shared" ca="1" si="59"/>
        <v>14101.408769661182</v>
      </c>
      <c r="I221" s="39">
        <f t="shared" ca="1" si="60"/>
        <v>9164.7522866106301</v>
      </c>
      <c r="J221" s="39">
        <f t="shared" ca="1" si="61"/>
        <v>4572.0114948905575</v>
      </c>
      <c r="K221" s="39">
        <f t="shared" ca="1" si="67"/>
        <v>95359.298371742014</v>
      </c>
      <c r="L221" s="54">
        <f t="shared" ca="1" si="68"/>
        <v>0.39750193507789233</v>
      </c>
      <c r="M221" s="186">
        <f t="shared" ca="1" si="69"/>
        <v>4990315.8900718046</v>
      </c>
      <c r="N221" s="39">
        <f t="shared" ca="1" si="62"/>
        <v>1042199.5101596781</v>
      </c>
      <c r="O221" s="39">
        <f t="shared" ca="1" si="63"/>
        <v>677343.69663761498</v>
      </c>
      <c r="P221" s="39">
        <f t="shared" ca="1" si="64"/>
        <v>337905.82332958246</v>
      </c>
      <c r="Q221" s="39">
        <f t="shared" ca="1" si="70"/>
        <v>7047764.9201986799</v>
      </c>
      <c r="S221" s="39">
        <f t="shared" ca="1" si="65"/>
        <v>1151.8685919490381</v>
      </c>
      <c r="T221" s="39">
        <f t="shared" ca="1" si="71"/>
        <v>91939.155468800498</v>
      </c>
      <c r="U221" s="39">
        <f t="shared" ca="1" si="72"/>
        <v>85131.698676830114</v>
      </c>
      <c r="V221" s="39">
        <f t="shared" ca="1" si="73"/>
        <v>6794990.7955459272</v>
      </c>
    </row>
    <row r="222" spans="5:22" x14ac:dyDescent="0.35">
      <c r="E222" s="4">
        <v>204</v>
      </c>
      <c r="F222" s="54">
        <f t="shared" ca="1" si="74"/>
        <v>3.6429587011264308E-2</v>
      </c>
      <c r="G222" s="39">
        <f t="shared" ca="1" si="66"/>
        <v>64418.312168924786</v>
      </c>
      <c r="H222" s="39">
        <f t="shared" ca="1" si="59"/>
        <v>12984.539258779503</v>
      </c>
      <c r="I222" s="39">
        <f t="shared" ca="1" si="60"/>
        <v>8817.874783996509</v>
      </c>
      <c r="J222" s="39">
        <f t="shared" ca="1" si="61"/>
        <v>4568.2645127927062</v>
      </c>
      <c r="K222" s="39">
        <f t="shared" ca="1" si="67"/>
        <v>90788.990724493502</v>
      </c>
      <c r="L222" s="54">
        <f t="shared" ca="1" si="68"/>
        <v>0.64727170555066305</v>
      </c>
      <c r="M222" s="186">
        <f t="shared" ca="1" si="69"/>
        <v>4791438.7017979221</v>
      </c>
      <c r="N222" s="39">
        <f t="shared" ca="1" si="62"/>
        <v>965790.96587294282</v>
      </c>
      <c r="O222" s="39">
        <f t="shared" ca="1" si="63"/>
        <v>655874.1619441295</v>
      </c>
      <c r="P222" s="39">
        <f t="shared" ca="1" si="64"/>
        <v>339787.8436995743</v>
      </c>
      <c r="Q222" s="39">
        <f t="shared" ca="1" si="70"/>
        <v>6752891.6733145686</v>
      </c>
      <c r="S222" s="39">
        <f t="shared" ca="1" si="65"/>
        <v>3357.1574677270346</v>
      </c>
      <c r="T222" s="39">
        <f t="shared" ca="1" si="71"/>
        <v>89577.883679427832</v>
      </c>
      <c r="U222" s="39">
        <f t="shared" ca="1" si="72"/>
        <v>249705.61440224876</v>
      </c>
      <c r="V222" s="39">
        <f t="shared" ca="1" si="73"/>
        <v>6662809.4440172426</v>
      </c>
    </row>
    <row r="223" spans="5:22" x14ac:dyDescent="0.35">
      <c r="E223" s="4">
        <v>205</v>
      </c>
      <c r="F223" s="54">
        <f t="shared" ca="1" si="74"/>
        <v>0.24773419554594545</v>
      </c>
      <c r="G223" s="39">
        <f t="shared" ca="1" si="66"/>
        <v>66575.422189011253</v>
      </c>
      <c r="H223" s="39">
        <f t="shared" ca="1" si="59"/>
        <v>13990.384310307289</v>
      </c>
      <c r="I223" s="39">
        <f t="shared" ca="1" si="60"/>
        <v>8900.4510253956814</v>
      </c>
      <c r="J223" s="39">
        <f t="shared" ca="1" si="61"/>
        <v>4427.1798106828601</v>
      </c>
      <c r="K223" s="39">
        <f t="shared" ca="1" si="67"/>
        <v>93893.437335397088</v>
      </c>
      <c r="L223" s="54">
        <f t="shared" ca="1" si="68"/>
        <v>0.6848796486209584</v>
      </c>
      <c r="M223" s="186">
        <f t="shared" ca="1" si="69"/>
        <v>4956986.8079587584</v>
      </c>
      <c r="N223" s="39">
        <f t="shared" ca="1" si="62"/>
        <v>1041677.9673973011</v>
      </c>
      <c r="O223" s="39">
        <f t="shared" ca="1" si="63"/>
        <v>662698.28815372684</v>
      </c>
      <c r="P223" s="39">
        <f t="shared" ca="1" si="64"/>
        <v>329633.23695810593</v>
      </c>
      <c r="Q223" s="39">
        <f t="shared" ca="1" si="70"/>
        <v>6990996.3004678925</v>
      </c>
      <c r="S223" s="39">
        <f t="shared" ca="1" si="65"/>
        <v>1125.9939264602144</v>
      </c>
      <c r="T223" s="39">
        <f t="shared" ca="1" si="71"/>
        <v>90592.251451174438</v>
      </c>
      <c r="U223" s="39">
        <f t="shared" ca="1" si="72"/>
        <v>83837.801635845113</v>
      </c>
      <c r="V223" s="39">
        <f t="shared" ca="1" si="73"/>
        <v>6745200.8651456321</v>
      </c>
    </row>
    <row r="224" spans="5:22" x14ac:dyDescent="0.35">
      <c r="E224" s="4">
        <v>206</v>
      </c>
      <c r="F224" s="54">
        <f t="shared" ca="1" si="74"/>
        <v>0.25956675082949332</v>
      </c>
      <c r="G224" s="39">
        <f t="shared" ca="1" si="66"/>
        <v>65351.941883286068</v>
      </c>
      <c r="H224" s="39">
        <f t="shared" ca="1" si="59"/>
        <v>13497.226757693199</v>
      </c>
      <c r="I224" s="39">
        <f t="shared" ca="1" si="60"/>
        <v>8933.4908045121792</v>
      </c>
      <c r="J224" s="39">
        <f t="shared" ca="1" si="61"/>
        <v>4465.9899158343242</v>
      </c>
      <c r="K224" s="39">
        <f t="shared" ca="1" si="67"/>
        <v>92248.649361325777</v>
      </c>
      <c r="L224" s="54">
        <f t="shared" ca="1" si="68"/>
        <v>0.75136158301097355</v>
      </c>
      <c r="M224" s="186">
        <f t="shared" ca="1" si="69"/>
        <v>4875449.3837258406</v>
      </c>
      <c r="N224" s="39">
        <f t="shared" ca="1" si="62"/>
        <v>1006933.290449523</v>
      </c>
      <c r="O224" s="39">
        <f t="shared" ca="1" si="63"/>
        <v>666465.00443957921</v>
      </c>
      <c r="P224" s="39">
        <f t="shared" ca="1" si="64"/>
        <v>333176.14068403008</v>
      </c>
      <c r="Q224" s="39">
        <f t="shared" ca="1" si="70"/>
        <v>6882023.8192989733</v>
      </c>
      <c r="S224" s="39">
        <f t="shared" ca="1" si="65"/>
        <v>2843.300622234774</v>
      </c>
      <c r="T224" s="39">
        <f t="shared" ca="1" si="71"/>
        <v>90625.960067726235</v>
      </c>
      <c r="U224" s="39">
        <f t="shared" ca="1" si="72"/>
        <v>212118.68946723931</v>
      </c>
      <c r="V224" s="39">
        <f t="shared" ca="1" si="73"/>
        <v>6760966.3680821825</v>
      </c>
    </row>
    <row r="225" spans="5:22" x14ac:dyDescent="0.35">
      <c r="E225" s="4">
        <v>207</v>
      </c>
      <c r="F225" s="54">
        <f t="shared" ca="1" si="74"/>
        <v>0.22593108704244291</v>
      </c>
      <c r="G225" s="39">
        <f t="shared" ca="1" si="66"/>
        <v>63314.878750435993</v>
      </c>
      <c r="H225" s="39">
        <f t="shared" ca="1" si="59"/>
        <v>13938.101446260165</v>
      </c>
      <c r="I225" s="39">
        <f t="shared" ca="1" si="60"/>
        <v>9007.6886030605237</v>
      </c>
      <c r="J225" s="39">
        <f t="shared" ca="1" si="61"/>
        <v>4416.1306047466887</v>
      </c>
      <c r="K225" s="39">
        <f t="shared" ca="1" si="67"/>
        <v>90676.79940450337</v>
      </c>
      <c r="L225" s="54">
        <f t="shared" ca="1" si="68"/>
        <v>0.66406708270963533</v>
      </c>
      <c r="M225" s="186">
        <f t="shared" ca="1" si="69"/>
        <v>4711505.7382194363</v>
      </c>
      <c r="N225" s="39">
        <f t="shared" ca="1" si="62"/>
        <v>1037188.1971500607</v>
      </c>
      <c r="O225" s="39">
        <f t="shared" ca="1" si="63"/>
        <v>670297.05148288282</v>
      </c>
      <c r="P225" s="39">
        <f t="shared" ca="1" si="64"/>
        <v>328621.40930574265</v>
      </c>
      <c r="Q225" s="39">
        <f t="shared" ca="1" si="70"/>
        <v>6747612.3961581225</v>
      </c>
      <c r="S225" s="39">
        <f t="shared" ca="1" si="65"/>
        <v>4267.1153921812602</v>
      </c>
      <c r="T225" s="39">
        <f t="shared" ca="1" si="71"/>
        <v>90527.784191937943</v>
      </c>
      <c r="U225" s="39">
        <f t="shared" ca="1" si="72"/>
        <v>317532.60928053258</v>
      </c>
      <c r="V225" s="39">
        <f t="shared" ca="1" si="73"/>
        <v>6736523.5961329117</v>
      </c>
    </row>
    <row r="226" spans="5:22" x14ac:dyDescent="0.35">
      <c r="E226" s="4">
        <v>208</v>
      </c>
      <c r="F226" s="54">
        <f t="shared" ca="1" si="74"/>
        <v>0.77848175374154271</v>
      </c>
      <c r="G226" s="39">
        <f t="shared" ca="1" si="66"/>
        <v>65824.716065854518</v>
      </c>
      <c r="H226" s="39">
        <f t="shared" ca="1" si="59"/>
        <v>13792.738638498098</v>
      </c>
      <c r="I226" s="39">
        <f t="shared" ca="1" si="60"/>
        <v>9467.2632524558885</v>
      </c>
      <c r="J226" s="39">
        <f t="shared" ca="1" si="61"/>
        <v>4590.9487697531149</v>
      </c>
      <c r="K226" s="39">
        <f t="shared" ca="1" si="67"/>
        <v>93675.666726561612</v>
      </c>
      <c r="L226" s="54">
        <f t="shared" ca="1" si="68"/>
        <v>0.41508047822752581</v>
      </c>
      <c r="M226" s="186">
        <f t="shared" ca="1" si="69"/>
        <v>4867149.2209465122</v>
      </c>
      <c r="N226" s="39">
        <f t="shared" ca="1" si="62"/>
        <v>1019849.7028368975</v>
      </c>
      <c r="O226" s="39">
        <f t="shared" ca="1" si="63"/>
        <v>700019.47167666897</v>
      </c>
      <c r="P226" s="39">
        <f t="shared" ca="1" si="64"/>
        <v>339459.61431499792</v>
      </c>
      <c r="Q226" s="39">
        <f t="shared" ca="1" si="70"/>
        <v>6926478.0097750761</v>
      </c>
      <c r="S226" s="39">
        <f t="shared" ca="1" si="65"/>
        <v>2828.9624970804653</v>
      </c>
      <c r="T226" s="39">
        <f t="shared" ca="1" si="71"/>
        <v>91913.680453888956</v>
      </c>
      <c r="U226" s="39">
        <f t="shared" ca="1" si="72"/>
        <v>209176.48319176753</v>
      </c>
      <c r="V226" s="39">
        <f t="shared" ca="1" si="73"/>
        <v>6796194.8786518462</v>
      </c>
    </row>
    <row r="227" spans="5:22" x14ac:dyDescent="0.35">
      <c r="E227" s="4">
        <v>209</v>
      </c>
      <c r="F227" s="54">
        <f t="shared" ca="1" si="74"/>
        <v>0.28534637513490158</v>
      </c>
      <c r="G227" s="39">
        <f t="shared" ca="1" si="66"/>
        <v>61052.193907149136</v>
      </c>
      <c r="H227" s="39">
        <f t="shared" ca="1" si="59"/>
        <v>14271.400504621875</v>
      </c>
      <c r="I227" s="39">
        <f t="shared" ca="1" si="60"/>
        <v>8823.5784457401842</v>
      </c>
      <c r="J227" s="39">
        <f t="shared" ca="1" si="61"/>
        <v>4553.9042929785819</v>
      </c>
      <c r="K227" s="39">
        <f t="shared" ca="1" si="67"/>
        <v>88701.077150489786</v>
      </c>
      <c r="L227" s="54">
        <f t="shared" ca="1" si="68"/>
        <v>7.8883764871612638E-2</v>
      </c>
      <c r="M227" s="186">
        <f t="shared" ca="1" si="69"/>
        <v>4460061.1046978477</v>
      </c>
      <c r="N227" s="39">
        <f t="shared" ca="1" si="62"/>
        <v>1042572.1702488365</v>
      </c>
      <c r="O227" s="39">
        <f t="shared" ca="1" si="63"/>
        <v>644591.0705509932</v>
      </c>
      <c r="P227" s="39">
        <f t="shared" ca="1" si="64"/>
        <v>332677.50283502869</v>
      </c>
      <c r="Q227" s="39">
        <f t="shared" ca="1" si="70"/>
        <v>6479901.8483327059</v>
      </c>
      <c r="S227" s="39">
        <f t="shared" ca="1" si="65"/>
        <v>6549.6149894840601</v>
      </c>
      <c r="T227" s="39">
        <f t="shared" ca="1" si="71"/>
        <v>90696.78784699527</v>
      </c>
      <c r="U227" s="39">
        <f t="shared" ca="1" si="72"/>
        <v>478470.6526643461</v>
      </c>
      <c r="V227" s="39">
        <f t="shared" ca="1" si="73"/>
        <v>6625694.9981620228</v>
      </c>
    </row>
    <row r="228" spans="5:22" x14ac:dyDescent="0.35">
      <c r="E228" s="4">
        <v>210</v>
      </c>
      <c r="F228" s="54">
        <f t="shared" ca="1" si="74"/>
        <v>0.64526656112668856</v>
      </c>
      <c r="G228" s="39">
        <f t="shared" ca="1" si="66"/>
        <v>63639.252583305184</v>
      </c>
      <c r="H228" s="39">
        <f t="shared" ca="1" si="59"/>
        <v>13742.113116280932</v>
      </c>
      <c r="I228" s="39">
        <f t="shared" ca="1" si="60"/>
        <v>9065.0132287263241</v>
      </c>
      <c r="J228" s="39">
        <f t="shared" ca="1" si="61"/>
        <v>4382.1668061556329</v>
      </c>
      <c r="K228" s="39">
        <f t="shared" ca="1" si="67"/>
        <v>90828.545734468062</v>
      </c>
      <c r="L228" s="54">
        <f t="shared" ca="1" si="68"/>
        <v>0.53476262695554655</v>
      </c>
      <c r="M228" s="186">
        <f t="shared" ca="1" si="69"/>
        <v>4719782.9216325935</v>
      </c>
      <c r="N228" s="39">
        <f t="shared" ca="1" si="62"/>
        <v>1019179.0154741857</v>
      </c>
      <c r="O228" s="39">
        <f t="shared" ca="1" si="63"/>
        <v>672303.53727535799</v>
      </c>
      <c r="P228" s="39">
        <f t="shared" ca="1" si="64"/>
        <v>325001.86931586388</v>
      </c>
      <c r="Q228" s="39">
        <f t="shared" ca="1" si="70"/>
        <v>6736267.3436980005</v>
      </c>
      <c r="S228" s="39">
        <f t="shared" ca="1" si="65"/>
        <v>5107.4590645924272</v>
      </c>
      <c r="T228" s="39">
        <f t="shared" ca="1" si="71"/>
        <v>91553.837992904868</v>
      </c>
      <c r="U228" s="39">
        <f t="shared" ca="1" si="72"/>
        <v>378792.91612429777</v>
      </c>
      <c r="V228" s="39">
        <f t="shared" ca="1" si="73"/>
        <v>6790058.3905064352</v>
      </c>
    </row>
    <row r="229" spans="5:22" x14ac:dyDescent="0.35">
      <c r="E229" s="4">
        <v>211</v>
      </c>
      <c r="F229" s="54">
        <f t="shared" ca="1" si="74"/>
        <v>0.77336629311252403</v>
      </c>
      <c r="G229" s="39">
        <f t="shared" ca="1" si="66"/>
        <v>64138.448280442317</v>
      </c>
      <c r="H229" s="39">
        <f t="shared" ca="1" si="59"/>
        <v>13728.250986342546</v>
      </c>
      <c r="I229" s="39">
        <f t="shared" ca="1" si="60"/>
        <v>9330.560614921078</v>
      </c>
      <c r="J229" s="39">
        <f t="shared" ca="1" si="61"/>
        <v>4679.9475672311492</v>
      </c>
      <c r="K229" s="39">
        <f t="shared" ca="1" si="67"/>
        <v>91877.207448937101</v>
      </c>
      <c r="L229" s="54">
        <f t="shared" ca="1" si="68"/>
        <v>0.64143773493016421</v>
      </c>
      <c r="M229" s="186">
        <f t="shared" ca="1" si="69"/>
        <v>4769878.1128853215</v>
      </c>
      <c r="N229" s="39">
        <f t="shared" ca="1" si="62"/>
        <v>1020948.9886882566</v>
      </c>
      <c r="O229" s="39">
        <f t="shared" ca="1" si="63"/>
        <v>693899.49478451791</v>
      </c>
      <c r="P229" s="39">
        <f t="shared" ca="1" si="64"/>
        <v>348040.52902529651</v>
      </c>
      <c r="Q229" s="39">
        <f t="shared" ca="1" si="70"/>
        <v>6832767.1253833929</v>
      </c>
      <c r="S229" s="39">
        <f t="shared" ca="1" si="65"/>
        <v>4700.8258707451969</v>
      </c>
      <c r="T229" s="39">
        <f t="shared" ca="1" si="71"/>
        <v>91898.085752451152</v>
      </c>
      <c r="U229" s="39">
        <f t="shared" ca="1" si="72"/>
        <v>349593.21646373271</v>
      </c>
      <c r="V229" s="39">
        <f t="shared" ca="1" si="73"/>
        <v>6834319.8128218288</v>
      </c>
    </row>
    <row r="230" spans="5:22" x14ac:dyDescent="0.35">
      <c r="E230" s="4">
        <v>212</v>
      </c>
      <c r="F230" s="54">
        <f t="shared" ca="1" si="74"/>
        <v>0.32391464569743289</v>
      </c>
      <c r="G230" s="39">
        <f t="shared" ca="1" si="66"/>
        <v>62811.193640999867</v>
      </c>
      <c r="H230" s="39">
        <f t="shared" ca="1" si="59"/>
        <v>13585.361656520892</v>
      </c>
      <c r="I230" s="39">
        <f t="shared" ca="1" si="60"/>
        <v>9069.217771698437</v>
      </c>
      <c r="J230" s="39">
        <f t="shared" ca="1" si="61"/>
        <v>4521.1133437217804</v>
      </c>
      <c r="K230" s="39">
        <f t="shared" ca="1" si="67"/>
        <v>89986.886412940978</v>
      </c>
      <c r="L230" s="54">
        <f t="shared" ca="1" si="68"/>
        <v>0.60719094760879766</v>
      </c>
      <c r="M230" s="186">
        <f t="shared" ca="1" si="69"/>
        <v>4666969.4074528813</v>
      </c>
      <c r="N230" s="39">
        <f t="shared" ca="1" si="62"/>
        <v>1009413.5068113175</v>
      </c>
      <c r="O230" s="39">
        <f t="shared" ca="1" si="63"/>
        <v>673856.99007663096</v>
      </c>
      <c r="P230" s="39">
        <f t="shared" ca="1" si="64"/>
        <v>335925.75526225375</v>
      </c>
      <c r="Q230" s="39">
        <f t="shared" ca="1" si="70"/>
        <v>6686165.6596030835</v>
      </c>
      <c r="S230" s="39">
        <f t="shared" ca="1" si="65"/>
        <v>5331.5797597118963</v>
      </c>
      <c r="T230" s="39">
        <f t="shared" ca="1" si="71"/>
        <v>90797.352828931093</v>
      </c>
      <c r="U230" s="39">
        <f t="shared" ca="1" si="72"/>
        <v>396144.67087166646</v>
      </c>
      <c r="V230" s="39">
        <f t="shared" ca="1" si="73"/>
        <v>6746384.5752124963</v>
      </c>
    </row>
    <row r="231" spans="5:22" x14ac:dyDescent="0.35">
      <c r="E231" s="4">
        <v>213</v>
      </c>
      <c r="F231" s="54">
        <f t="shared" ca="1" si="74"/>
        <v>0.76916249236855727</v>
      </c>
      <c r="G231" s="39">
        <f t="shared" ca="1" si="66"/>
        <v>64819.633039168919</v>
      </c>
      <c r="H231" s="39">
        <f t="shared" ca="1" si="59"/>
        <v>14358.552992244577</v>
      </c>
      <c r="I231" s="39">
        <f t="shared" ca="1" si="60"/>
        <v>9108.454554211401</v>
      </c>
      <c r="J231" s="39">
        <f t="shared" ca="1" si="61"/>
        <v>4767.1597896508201</v>
      </c>
      <c r="K231" s="39">
        <f t="shared" ca="1" si="67"/>
        <v>93053.800375275721</v>
      </c>
      <c r="L231" s="54">
        <f t="shared" ca="1" si="68"/>
        <v>0.77976579751413733</v>
      </c>
      <c r="M231" s="186">
        <f t="shared" ca="1" si="69"/>
        <v>4840186.3092799587</v>
      </c>
      <c r="N231" s="39">
        <f t="shared" ca="1" si="62"/>
        <v>1072176.2582663342</v>
      </c>
      <c r="O231" s="39">
        <f t="shared" ca="1" si="63"/>
        <v>680142.95923817169</v>
      </c>
      <c r="P231" s="39">
        <f t="shared" ca="1" si="64"/>
        <v>355971.49299001449</v>
      </c>
      <c r="Q231" s="39">
        <f t="shared" ca="1" si="70"/>
        <v>6948477.0197744789</v>
      </c>
      <c r="S231" s="39">
        <f t="shared" ca="1" si="65"/>
        <v>3598.7779152214862</v>
      </c>
      <c r="T231" s="39">
        <f t="shared" ca="1" si="71"/>
        <v>91885.418500846397</v>
      </c>
      <c r="U231" s="39">
        <f t="shared" ca="1" si="72"/>
        <v>268726.53822135006</v>
      </c>
      <c r="V231" s="39">
        <f t="shared" ca="1" si="73"/>
        <v>6861232.0650058147</v>
      </c>
    </row>
    <row r="232" spans="5:22" x14ac:dyDescent="0.35">
      <c r="E232" s="4">
        <v>214</v>
      </c>
      <c r="F232" s="54">
        <f t="shared" ca="1" si="74"/>
        <v>0.32724321763182673</v>
      </c>
      <c r="G232" s="39">
        <f t="shared" ca="1" si="66"/>
        <v>62687.98225492896</v>
      </c>
      <c r="H232" s="39">
        <f t="shared" ca="1" si="59"/>
        <v>13912.99770882632</v>
      </c>
      <c r="I232" s="39">
        <f t="shared" ca="1" si="60"/>
        <v>8671.4840289991007</v>
      </c>
      <c r="J232" s="39">
        <f t="shared" ca="1" si="61"/>
        <v>4501.9547180967984</v>
      </c>
      <c r="K232" s="39">
        <f t="shared" ca="1" si="67"/>
        <v>89774.418710851169</v>
      </c>
      <c r="L232" s="54">
        <f t="shared" ca="1" si="68"/>
        <v>0.29967288949159687</v>
      </c>
      <c r="M232" s="186">
        <f t="shared" ca="1" si="69"/>
        <v>4620776.4272419736</v>
      </c>
      <c r="N232" s="39">
        <f t="shared" ca="1" si="62"/>
        <v>1025537.1050830308</v>
      </c>
      <c r="O232" s="39">
        <f t="shared" ca="1" si="63"/>
        <v>639181.34782929299</v>
      </c>
      <c r="P232" s="39">
        <f t="shared" ca="1" si="64"/>
        <v>331842.33228780993</v>
      </c>
      <c r="Q232" s="39">
        <f t="shared" ca="1" si="70"/>
        <v>6617337.2124421066</v>
      </c>
      <c r="S232" s="39">
        <f t="shared" ca="1" si="65"/>
        <v>5533.3184153593847</v>
      </c>
      <c r="T232" s="39">
        <f t="shared" ca="1" si="71"/>
        <v>90805.782408113766</v>
      </c>
      <c r="U232" s="39">
        <f t="shared" ca="1" si="72"/>
        <v>407864.89496726793</v>
      </c>
      <c r="V232" s="39">
        <f t="shared" ca="1" si="73"/>
        <v>6693359.775121565</v>
      </c>
    </row>
    <row r="233" spans="5:22" x14ac:dyDescent="0.35">
      <c r="E233" s="4">
        <v>215</v>
      </c>
      <c r="F233" s="54">
        <f t="shared" ca="1" si="74"/>
        <v>0.69078849473813397</v>
      </c>
      <c r="G233" s="39">
        <f t="shared" ca="1" si="66"/>
        <v>66613.085760804272</v>
      </c>
      <c r="H233" s="39">
        <f t="shared" ca="1" si="59"/>
        <v>13996.422663434614</v>
      </c>
      <c r="I233" s="39">
        <f t="shared" ca="1" si="60"/>
        <v>9156.860335854295</v>
      </c>
      <c r="J233" s="39">
        <f t="shared" ca="1" si="61"/>
        <v>4679.8149784971902</v>
      </c>
      <c r="K233" s="39">
        <f t="shared" ca="1" si="67"/>
        <v>94446.183738590364</v>
      </c>
      <c r="L233" s="54">
        <f t="shared" ca="1" si="68"/>
        <v>6.1675265527175727E-3</v>
      </c>
      <c r="M233" s="186">
        <f t="shared" ca="1" si="69"/>
        <v>4812509.8911276497</v>
      </c>
      <c r="N233" s="39">
        <f t="shared" ca="1" si="62"/>
        <v>1011181.5379646664</v>
      </c>
      <c r="O233" s="39">
        <f t="shared" ca="1" si="63"/>
        <v>661543.90589578333</v>
      </c>
      <c r="P233" s="39">
        <f t="shared" ca="1" si="64"/>
        <v>338096.57089804113</v>
      </c>
      <c r="Q233" s="39">
        <f t="shared" ca="1" si="70"/>
        <v>6823331.9058861407</v>
      </c>
      <c r="S233" s="39">
        <f t="shared" ca="1" si="65"/>
        <v>1901.9559439532823</v>
      </c>
      <c r="T233" s="39">
        <f t="shared" ca="1" si="71"/>
        <v>91668.324704046448</v>
      </c>
      <c r="U233" s="39">
        <f t="shared" ca="1" si="72"/>
        <v>137408.16369972174</v>
      </c>
      <c r="V233" s="39">
        <f t="shared" ca="1" si="73"/>
        <v>6622643.4986878214</v>
      </c>
    </row>
    <row r="234" spans="5:22" x14ac:dyDescent="0.35">
      <c r="E234" s="4">
        <v>216</v>
      </c>
      <c r="F234" s="54">
        <f t="shared" ca="1" si="74"/>
        <v>0.90338933806068999</v>
      </c>
      <c r="G234" s="39">
        <f t="shared" ca="1" si="66"/>
        <v>65371.30542392582</v>
      </c>
      <c r="H234" s="39">
        <f t="shared" ca="1" si="59"/>
        <v>13706.305946973265</v>
      </c>
      <c r="I234" s="39">
        <f t="shared" ca="1" si="60"/>
        <v>9406.3350003786345</v>
      </c>
      <c r="J234" s="39">
        <f t="shared" ca="1" si="61"/>
        <v>4299.2219450189787</v>
      </c>
      <c r="K234" s="39">
        <f t="shared" ca="1" si="67"/>
        <v>92783.168316296695</v>
      </c>
      <c r="L234" s="54">
        <f t="shared" ca="1" si="68"/>
        <v>0.67740859598199643</v>
      </c>
      <c r="M234" s="186">
        <f t="shared" ca="1" si="69"/>
        <v>4866318.6981569165</v>
      </c>
      <c r="N234" s="39">
        <f t="shared" ca="1" si="62"/>
        <v>1020313.9203030738</v>
      </c>
      <c r="O234" s="39">
        <f t="shared" ca="1" si="63"/>
        <v>700218.90486398467</v>
      </c>
      <c r="P234" s="39">
        <f t="shared" ca="1" si="64"/>
        <v>320039.25885982387</v>
      </c>
      <c r="Q234" s="39">
        <f t="shared" ca="1" si="70"/>
        <v>6906890.782183798</v>
      </c>
      <c r="S234" s="39">
        <f t="shared" ca="1" si="65"/>
        <v>3916.8467220937764</v>
      </c>
      <c r="T234" s="39">
        <f t="shared" ca="1" si="71"/>
        <v>92400.793093371496</v>
      </c>
      <c r="U234" s="39">
        <f t="shared" ca="1" si="72"/>
        <v>291574.78679572779</v>
      </c>
      <c r="V234" s="39">
        <f t="shared" ca="1" si="73"/>
        <v>6878426.3101197025</v>
      </c>
    </row>
    <row r="235" spans="5:22" x14ac:dyDescent="0.35">
      <c r="E235" s="4">
        <v>217</v>
      </c>
      <c r="F235" s="54">
        <f t="shared" ca="1" si="74"/>
        <v>0.92410830291045565</v>
      </c>
      <c r="G235" s="39">
        <f t="shared" ca="1" si="66"/>
        <v>65192.030872881427</v>
      </c>
      <c r="H235" s="39">
        <f t="shared" ca="1" si="59"/>
        <v>13795.991074313544</v>
      </c>
      <c r="I235" s="39">
        <f t="shared" ca="1" si="60"/>
        <v>9298.8958306833283</v>
      </c>
      <c r="J235" s="39">
        <f t="shared" ca="1" si="61"/>
        <v>4621.4645846958274</v>
      </c>
      <c r="K235" s="39">
        <f t="shared" ca="1" si="67"/>
        <v>92908.382362574121</v>
      </c>
      <c r="L235" s="54">
        <f t="shared" ca="1" si="68"/>
        <v>7.646374194990968E-2</v>
      </c>
      <c r="M235" s="186">
        <f t="shared" ca="1" si="69"/>
        <v>4761685.4613661217</v>
      </c>
      <c r="N235" s="39">
        <f t="shared" ca="1" si="62"/>
        <v>1007671.7850957795</v>
      </c>
      <c r="O235" s="39">
        <f t="shared" ca="1" si="63"/>
        <v>679199.84223319823</v>
      </c>
      <c r="P235" s="39">
        <f t="shared" ca="1" si="64"/>
        <v>337555.99309483363</v>
      </c>
      <c r="Q235" s="39">
        <f t="shared" ca="1" si="70"/>
        <v>6786113.0817899331</v>
      </c>
      <c r="S235" s="39">
        <f t="shared" ca="1" si="65"/>
        <v>4234.4164915049532</v>
      </c>
      <c r="T235" s="39">
        <f t="shared" ca="1" si="71"/>
        <v>92521.334269383238</v>
      </c>
      <c r="U235" s="39">
        <f t="shared" ca="1" si="72"/>
        <v>309285.64695712621</v>
      </c>
      <c r="V235" s="39">
        <f t="shared" ca="1" si="73"/>
        <v>6757842.735652226</v>
      </c>
    </row>
    <row r="236" spans="5:22" x14ac:dyDescent="0.35">
      <c r="E236" s="4">
        <v>218</v>
      </c>
      <c r="F236" s="54">
        <f t="shared" ca="1" si="74"/>
        <v>0.39828844185168477</v>
      </c>
      <c r="G236" s="39">
        <f t="shared" ca="1" si="66"/>
        <v>63394.721738963919</v>
      </c>
      <c r="H236" s="39">
        <f t="shared" ca="1" si="59"/>
        <v>13689.018438796917</v>
      </c>
      <c r="I236" s="39">
        <f t="shared" ca="1" si="60"/>
        <v>8785.1405180085276</v>
      </c>
      <c r="J236" s="39">
        <f t="shared" ca="1" si="61"/>
        <v>4354.651792901027</v>
      </c>
      <c r="K236" s="39">
        <f t="shared" ca="1" si="67"/>
        <v>90223.532488670389</v>
      </c>
      <c r="L236" s="54">
        <f t="shared" ca="1" si="68"/>
        <v>0.49164651580159346</v>
      </c>
      <c r="M236" s="186">
        <f t="shared" ca="1" si="69"/>
        <v>4696565.1854653871</v>
      </c>
      <c r="N236" s="39">
        <f t="shared" ca="1" si="62"/>
        <v>1014143.853924866</v>
      </c>
      <c r="O236" s="39">
        <f t="shared" ca="1" si="63"/>
        <v>650842.59342904936</v>
      </c>
      <c r="P236" s="39">
        <f t="shared" ca="1" si="64"/>
        <v>322612.12675681105</v>
      </c>
      <c r="Q236" s="39">
        <f t="shared" ca="1" si="70"/>
        <v>6684163.7595761139</v>
      </c>
      <c r="S236" s="39">
        <f t="shared" ca="1" si="65"/>
        <v>5109.9880713641287</v>
      </c>
      <c r="T236" s="39">
        <f t="shared" ca="1" si="71"/>
        <v>90978.868767133492</v>
      </c>
      <c r="U236" s="39">
        <f t="shared" ca="1" si="72"/>
        <v>378570.82444391551</v>
      </c>
      <c r="V236" s="39">
        <f t="shared" ca="1" si="73"/>
        <v>6740122.4572632182</v>
      </c>
    </row>
    <row r="237" spans="5:22" x14ac:dyDescent="0.35">
      <c r="E237" s="4">
        <v>219</v>
      </c>
      <c r="F237" s="54">
        <f t="shared" ca="1" si="74"/>
        <v>0.26344949762122893</v>
      </c>
      <c r="G237" s="39">
        <f t="shared" ca="1" si="66"/>
        <v>62269.633518531744</v>
      </c>
      <c r="H237" s="39">
        <f t="shared" ca="1" si="59"/>
        <v>13398.619550550209</v>
      </c>
      <c r="I237" s="39">
        <f t="shared" ca="1" si="60"/>
        <v>8629.9855595206318</v>
      </c>
      <c r="J237" s="39">
        <f t="shared" ca="1" si="61"/>
        <v>4632.5815852393525</v>
      </c>
      <c r="K237" s="39">
        <f t="shared" ca="1" si="67"/>
        <v>88930.820213841944</v>
      </c>
      <c r="L237" s="54">
        <f t="shared" ca="1" si="68"/>
        <v>3.6098924663835019E-2</v>
      </c>
      <c r="M237" s="186">
        <f t="shared" ca="1" si="69"/>
        <v>4531222.9578836225</v>
      </c>
      <c r="N237" s="39">
        <f t="shared" ca="1" si="62"/>
        <v>974987.79229740007</v>
      </c>
      <c r="O237" s="39">
        <f t="shared" ca="1" si="63"/>
        <v>627984.88579295028</v>
      </c>
      <c r="P237" s="39">
        <f t="shared" ca="1" si="64"/>
        <v>337102.67504719389</v>
      </c>
      <c r="Q237" s="39">
        <f t="shared" ca="1" si="70"/>
        <v>6471298.3110211669</v>
      </c>
      <c r="S237" s="39">
        <f t="shared" ca="1" si="65"/>
        <v>6338.6076946513949</v>
      </c>
      <c r="T237" s="39">
        <f t="shared" ca="1" si="71"/>
        <v>90636.84632325398</v>
      </c>
      <c r="U237" s="39">
        <f t="shared" ca="1" si="72"/>
        <v>461246.40670118097</v>
      </c>
      <c r="V237" s="39">
        <f t="shared" ca="1" si="73"/>
        <v>6595442.0426751543</v>
      </c>
    </row>
    <row r="238" spans="5:22" x14ac:dyDescent="0.35">
      <c r="E238" s="4">
        <v>220</v>
      </c>
      <c r="F238" s="54">
        <f t="shared" ca="1" si="74"/>
        <v>0.90494203681526819</v>
      </c>
      <c r="G238" s="39">
        <f t="shared" ca="1" si="66"/>
        <v>63479.440830284075</v>
      </c>
      <c r="H238" s="39">
        <f t="shared" ca="1" si="59"/>
        <v>13472.483997980518</v>
      </c>
      <c r="I238" s="39">
        <f t="shared" ca="1" si="60"/>
        <v>9389.0139846007496</v>
      </c>
      <c r="J238" s="39">
        <f t="shared" ca="1" si="61"/>
        <v>4638.2336918900364</v>
      </c>
      <c r="K238" s="39">
        <f t="shared" ca="1" si="67"/>
        <v>90979.172504755392</v>
      </c>
      <c r="L238" s="54">
        <f t="shared" ca="1" si="68"/>
        <v>0.26162785412607059</v>
      </c>
      <c r="M238" s="186">
        <f t="shared" ca="1" si="69"/>
        <v>4673800.3996441513</v>
      </c>
      <c r="N238" s="39">
        <f t="shared" ca="1" si="62"/>
        <v>991938.49647019641</v>
      </c>
      <c r="O238" s="39">
        <f t="shared" ca="1" si="63"/>
        <v>691284.87490640569</v>
      </c>
      <c r="P238" s="39">
        <f t="shared" ca="1" si="64"/>
        <v>341499.20350994385</v>
      </c>
      <c r="Q238" s="39">
        <f t="shared" ca="1" si="70"/>
        <v>6698522.9745306969</v>
      </c>
      <c r="S238" s="39">
        <f t="shared" ca="1" si="65"/>
        <v>6068.1800795174731</v>
      </c>
      <c r="T238" s="39">
        <f t="shared" ca="1" si="71"/>
        <v>92409.11889238283</v>
      </c>
      <c r="U238" s="39">
        <f t="shared" ca="1" si="72"/>
        <v>446781.85739832587</v>
      </c>
      <c r="V238" s="39">
        <f t="shared" ca="1" si="73"/>
        <v>6803805.6284190789</v>
      </c>
    </row>
    <row r="239" spans="5:22" x14ac:dyDescent="0.35">
      <c r="E239" s="4">
        <v>221</v>
      </c>
      <c r="F239" s="54">
        <f t="shared" ca="1" si="74"/>
        <v>0.72537965029347051</v>
      </c>
      <c r="G239" s="39">
        <f t="shared" ca="1" si="66"/>
        <v>64224.769501451381</v>
      </c>
      <c r="H239" s="39">
        <f t="shared" ca="1" si="59"/>
        <v>13889.051290799356</v>
      </c>
      <c r="I239" s="39">
        <f t="shared" ca="1" si="60"/>
        <v>9103.6681109144884</v>
      </c>
      <c r="J239" s="39">
        <f t="shared" ca="1" si="61"/>
        <v>4518.1142629548394</v>
      </c>
      <c r="K239" s="39">
        <f t="shared" ca="1" si="67"/>
        <v>91735.603166120069</v>
      </c>
      <c r="L239" s="54">
        <f t="shared" ca="1" si="68"/>
        <v>0.96339538516188572</v>
      </c>
      <c r="M239" s="186">
        <f t="shared" ca="1" si="69"/>
        <v>4844315.045161047</v>
      </c>
      <c r="N239" s="39">
        <f t="shared" ca="1" si="62"/>
        <v>1047616.6851717902</v>
      </c>
      <c r="O239" s="39">
        <f t="shared" ca="1" si="63"/>
        <v>686667.10271119454</v>
      </c>
      <c r="P239" s="39">
        <f t="shared" ca="1" si="64"/>
        <v>340790.15105370258</v>
      </c>
      <c r="Q239" s="39">
        <f t="shared" ca="1" si="70"/>
        <v>6919388.9840977341</v>
      </c>
      <c r="S239" s="39">
        <f t="shared" ca="1" si="65"/>
        <v>4542.790200063233</v>
      </c>
      <c r="T239" s="39">
        <f t="shared" ca="1" si="71"/>
        <v>91760.279103228459</v>
      </c>
      <c r="U239" s="39">
        <f t="shared" ca="1" si="72"/>
        <v>342651.39577774843</v>
      </c>
      <c r="V239" s="39">
        <f t="shared" ca="1" si="73"/>
        <v>6921250.2288217805</v>
      </c>
    </row>
    <row r="240" spans="5:22" x14ac:dyDescent="0.35">
      <c r="E240" s="4">
        <v>222</v>
      </c>
      <c r="F240" s="54">
        <f t="shared" ca="1" si="74"/>
        <v>0.595705402265298</v>
      </c>
      <c r="G240" s="39">
        <f t="shared" ca="1" si="66"/>
        <v>63727.306360660725</v>
      </c>
      <c r="H240" s="39">
        <f t="shared" ca="1" si="59"/>
        <v>14553.411308776438</v>
      </c>
      <c r="I240" s="39">
        <f t="shared" ca="1" si="60"/>
        <v>9022.6715647766705</v>
      </c>
      <c r="J240" s="39">
        <f t="shared" ca="1" si="61"/>
        <v>4774.7453965982741</v>
      </c>
      <c r="K240" s="39">
        <f t="shared" ca="1" si="67"/>
        <v>92078.134630812099</v>
      </c>
      <c r="L240" s="54">
        <f t="shared" ca="1" si="68"/>
        <v>0.22649887479320152</v>
      </c>
      <c r="M240" s="186">
        <f t="shared" ca="1" si="69"/>
        <v>4686756.800775948</v>
      </c>
      <c r="N240" s="39">
        <f t="shared" ca="1" si="62"/>
        <v>1070315.1179790488</v>
      </c>
      <c r="O240" s="39">
        <f t="shared" ca="1" si="63"/>
        <v>663562.76033485238</v>
      </c>
      <c r="P240" s="39">
        <f t="shared" ca="1" si="64"/>
        <v>351153.55939937767</v>
      </c>
      <c r="Q240" s="39">
        <f t="shared" ca="1" si="70"/>
        <v>6771788.2384892264</v>
      </c>
      <c r="S240" s="39">
        <f t="shared" ca="1" si="65"/>
        <v>4131.573453630388</v>
      </c>
      <c r="T240" s="39">
        <f t="shared" ca="1" si="71"/>
        <v>91434.962687844221</v>
      </c>
      <c r="U240" s="39">
        <f t="shared" ca="1" si="72"/>
        <v>303852.16459832859</v>
      </c>
      <c r="V240" s="39">
        <f t="shared" ca="1" si="73"/>
        <v>6724486.8436881779</v>
      </c>
    </row>
    <row r="241" spans="5:22" x14ac:dyDescent="0.35">
      <c r="E241" s="4">
        <v>223</v>
      </c>
      <c r="F241" s="54">
        <f t="shared" ca="1" si="74"/>
        <v>0.8530044342351305</v>
      </c>
      <c r="G241" s="39">
        <f t="shared" ca="1" si="66"/>
        <v>63938.093340451233</v>
      </c>
      <c r="H241" s="39">
        <f t="shared" ca="1" si="59"/>
        <v>13927.625187097387</v>
      </c>
      <c r="I241" s="39">
        <f t="shared" ca="1" si="60"/>
        <v>9340.4157875808796</v>
      </c>
      <c r="J241" s="39">
        <f t="shared" ca="1" si="61"/>
        <v>4682.7411074903257</v>
      </c>
      <c r="K241" s="39">
        <f t="shared" ca="1" si="67"/>
        <v>91888.875422619822</v>
      </c>
      <c r="L241" s="54">
        <f t="shared" ca="1" si="68"/>
        <v>0.35199069093741386</v>
      </c>
      <c r="M241" s="186">
        <f t="shared" ca="1" si="69"/>
        <v>4719811.3237758111</v>
      </c>
      <c r="N241" s="39">
        <f t="shared" ca="1" si="62"/>
        <v>1028115.7857076556</v>
      </c>
      <c r="O241" s="39">
        <f t="shared" ca="1" si="63"/>
        <v>689495.07093148911</v>
      </c>
      <c r="P241" s="39">
        <f t="shared" ca="1" si="64"/>
        <v>345672.71794857283</v>
      </c>
      <c r="Q241" s="39">
        <f t="shared" ca="1" si="70"/>
        <v>6783094.8983635288</v>
      </c>
      <c r="S241" s="39">
        <f t="shared" ca="1" si="65"/>
        <v>4965.0712035772613</v>
      </c>
      <c r="T241" s="39">
        <f t="shared" ca="1" si="71"/>
        <v>92171.20551870676</v>
      </c>
      <c r="U241" s="39">
        <f t="shared" ca="1" si="72"/>
        <v>366513.889696664</v>
      </c>
      <c r="V241" s="39">
        <f t="shared" ca="1" si="73"/>
        <v>6803936.0701116202</v>
      </c>
    </row>
    <row r="242" spans="5:22" x14ac:dyDescent="0.35">
      <c r="E242" s="4">
        <v>224</v>
      </c>
      <c r="F242" s="54">
        <f t="shared" ca="1" si="74"/>
        <v>0.55549095826595885</v>
      </c>
      <c r="G242" s="39">
        <f t="shared" ca="1" si="66"/>
        <v>62888.084757050747</v>
      </c>
      <c r="H242" s="39">
        <f t="shared" ca="1" si="59"/>
        <v>13504.638444371454</v>
      </c>
      <c r="I242" s="39">
        <f t="shared" ca="1" si="60"/>
        <v>9175.0230495767173</v>
      </c>
      <c r="J242" s="39">
        <f t="shared" ca="1" si="61"/>
        <v>4480.683977532397</v>
      </c>
      <c r="K242" s="39">
        <f t="shared" ca="1" si="67"/>
        <v>90048.430228531302</v>
      </c>
      <c r="L242" s="54">
        <f t="shared" ca="1" si="68"/>
        <v>0.19490779987729978</v>
      </c>
      <c r="M242" s="186">
        <f t="shared" ca="1" si="69"/>
        <v>4619933.2646382162</v>
      </c>
      <c r="N242" s="39">
        <f t="shared" ca="1" si="62"/>
        <v>992088.22493308352</v>
      </c>
      <c r="O242" s="39">
        <f t="shared" ca="1" si="63"/>
        <v>674022.66032293951</v>
      </c>
      <c r="P242" s="39">
        <f t="shared" ca="1" si="64"/>
        <v>329163.48201894551</v>
      </c>
      <c r="Q242" s="39">
        <f t="shared" ca="1" si="70"/>
        <v>6615207.6319131851</v>
      </c>
      <c r="S242" s="39">
        <f t="shared" ca="1" si="65"/>
        <v>5773.5399592635022</v>
      </c>
      <c r="T242" s="39">
        <f t="shared" ca="1" si="71"/>
        <v>91341.28621026242</v>
      </c>
      <c r="U242" s="39">
        <f t="shared" ca="1" si="72"/>
        <v>424140.27101578924</v>
      </c>
      <c r="V242" s="39">
        <f t="shared" ca="1" si="73"/>
        <v>6710184.4209100287</v>
      </c>
    </row>
    <row r="243" spans="5:22" x14ac:dyDescent="0.35">
      <c r="E243" s="4">
        <v>225</v>
      </c>
      <c r="F243" s="54">
        <f t="shared" ca="1" si="74"/>
        <v>0.74638930784254165</v>
      </c>
      <c r="G243" s="39">
        <f t="shared" ca="1" si="66"/>
        <v>63284.210516435211</v>
      </c>
      <c r="H243" s="39">
        <f t="shared" ca="1" si="59"/>
        <v>13462.316832842645</v>
      </c>
      <c r="I243" s="39">
        <f t="shared" ca="1" si="60"/>
        <v>9354.6856644123545</v>
      </c>
      <c r="J243" s="39">
        <f t="shared" ca="1" si="61"/>
        <v>4653.1461263939373</v>
      </c>
      <c r="K243" s="39">
        <f t="shared" ca="1" si="67"/>
        <v>90754.35914008414</v>
      </c>
      <c r="L243" s="54">
        <f t="shared" ca="1" si="68"/>
        <v>0.30451256925663506</v>
      </c>
      <c r="M243" s="186">
        <f t="shared" ca="1" si="69"/>
        <v>4665375.5405842559</v>
      </c>
      <c r="N243" s="39">
        <f t="shared" ca="1" si="62"/>
        <v>992455.51392678847</v>
      </c>
      <c r="O243" s="39">
        <f t="shared" ca="1" si="63"/>
        <v>689636.81987103634</v>
      </c>
      <c r="P243" s="39">
        <f t="shared" ca="1" si="64"/>
        <v>343034.60448803107</v>
      </c>
      <c r="Q243" s="39">
        <f t="shared" ca="1" si="70"/>
        <v>6690502.4788701115</v>
      </c>
      <c r="S243" s="39">
        <f t="shared" ca="1" si="65"/>
        <v>5717.691295264407</v>
      </c>
      <c r="T243" s="39">
        <f t="shared" ca="1" si="71"/>
        <v>91818.904308954603</v>
      </c>
      <c r="U243" s="39">
        <f t="shared" ca="1" si="72"/>
        <v>421513.94320721447</v>
      </c>
      <c r="V243" s="39">
        <f t="shared" ca="1" si="73"/>
        <v>6768981.8175892951</v>
      </c>
    </row>
    <row r="244" spans="5:22" x14ac:dyDescent="0.35">
      <c r="E244" s="4">
        <v>226</v>
      </c>
      <c r="F244" s="54">
        <f t="shared" ca="1" si="74"/>
        <v>0.1307235960953238</v>
      </c>
      <c r="G244" s="39">
        <f t="shared" ca="1" si="66"/>
        <v>62311.669818627328</v>
      </c>
      <c r="H244" s="39">
        <f t="shared" ca="1" si="59"/>
        <v>12990.934497066626</v>
      </c>
      <c r="I244" s="39">
        <f t="shared" ca="1" si="60"/>
        <v>9271.2405429441078</v>
      </c>
      <c r="J244" s="39">
        <f t="shared" ca="1" si="61"/>
        <v>4316.2946710522219</v>
      </c>
      <c r="K244" s="39">
        <f t="shared" ca="1" si="67"/>
        <v>88890.139529690292</v>
      </c>
      <c r="L244" s="54">
        <f t="shared" ca="1" si="68"/>
        <v>0.61422362002677988</v>
      </c>
      <c r="M244" s="186">
        <f t="shared" ca="1" si="69"/>
        <v>4630700.791142907</v>
      </c>
      <c r="N244" s="39">
        <f t="shared" ca="1" si="62"/>
        <v>965423.18362440774</v>
      </c>
      <c r="O244" s="39">
        <f t="shared" ca="1" si="63"/>
        <v>688993.58726948081</v>
      </c>
      <c r="P244" s="39">
        <f t="shared" ca="1" si="64"/>
        <v>320766.06526876328</v>
      </c>
      <c r="Q244" s="39">
        <f t="shared" ca="1" si="70"/>
        <v>6605883.6273055589</v>
      </c>
      <c r="S244" s="39">
        <f t="shared" ca="1" si="65"/>
        <v>5615.8427488583329</v>
      </c>
      <c r="T244" s="39">
        <f t="shared" ca="1" si="71"/>
        <v>90189.687607496395</v>
      </c>
      <c r="U244" s="39">
        <f t="shared" ca="1" si="72"/>
        <v>417342.16938443325</v>
      </c>
      <c r="V244" s="39">
        <f t="shared" ca="1" si="73"/>
        <v>6702459.7314212285</v>
      </c>
    </row>
    <row r="245" spans="5:22" x14ac:dyDescent="0.35">
      <c r="E245" s="4">
        <v>227</v>
      </c>
      <c r="F245" s="54">
        <f t="shared" ca="1" si="74"/>
        <v>0.28796973638201162</v>
      </c>
      <c r="G245" s="39">
        <f t="shared" ca="1" si="66"/>
        <v>61196.70045330315</v>
      </c>
      <c r="H245" s="39">
        <f t="shared" ca="1" si="59"/>
        <v>13176.249662617382</v>
      </c>
      <c r="I245" s="39">
        <f t="shared" ca="1" si="60"/>
        <v>9134.6762121183274</v>
      </c>
      <c r="J245" s="39">
        <f t="shared" ca="1" si="61"/>
        <v>4482.5990294828871</v>
      </c>
      <c r="K245" s="39">
        <f t="shared" ca="1" si="67"/>
        <v>87990.225357521747</v>
      </c>
      <c r="L245" s="54">
        <f t="shared" ca="1" si="68"/>
        <v>0.67704239424194634</v>
      </c>
      <c r="M245" s="186">
        <f t="shared" ca="1" si="69"/>
        <v>4555509.8073323155</v>
      </c>
      <c r="N245" s="39">
        <f t="shared" ca="1" si="62"/>
        <v>980845.9298833441</v>
      </c>
      <c r="O245" s="39">
        <f t="shared" ca="1" si="63"/>
        <v>679989.39097809047</v>
      </c>
      <c r="P245" s="39">
        <f t="shared" ca="1" si="64"/>
        <v>333686.68065249251</v>
      </c>
      <c r="Q245" s="39">
        <f t="shared" ca="1" si="70"/>
        <v>6550031.8088462427</v>
      </c>
      <c r="S245" s="39">
        <f t="shared" ca="1" si="65"/>
        <v>7196.1903465467258</v>
      </c>
      <c r="T245" s="39">
        <f t="shared" ca="1" si="71"/>
        <v>90703.8166745856</v>
      </c>
      <c r="U245" s="39">
        <f t="shared" ca="1" si="72"/>
        <v>535687.6344034049</v>
      </c>
      <c r="V245" s="39">
        <f t="shared" ca="1" si="73"/>
        <v>6752032.7625971548</v>
      </c>
    </row>
    <row r="246" spans="5:22" x14ac:dyDescent="0.35">
      <c r="E246" s="4">
        <v>228</v>
      </c>
      <c r="F246" s="54">
        <f t="shared" ca="1" si="74"/>
        <v>0.14864459891031501</v>
      </c>
      <c r="G246" s="39">
        <f t="shared" ca="1" si="66"/>
        <v>61677.604388664848</v>
      </c>
      <c r="H246" s="39">
        <f t="shared" ca="1" si="59"/>
        <v>13293.172331878557</v>
      </c>
      <c r="I246" s="39">
        <f t="shared" ca="1" si="60"/>
        <v>9143.0433174794653</v>
      </c>
      <c r="J246" s="39">
        <f t="shared" ca="1" si="61"/>
        <v>4583.3140175307708</v>
      </c>
      <c r="K246" s="39">
        <f t="shared" ca="1" si="67"/>
        <v>88697.134055553644</v>
      </c>
      <c r="L246" s="54">
        <f t="shared" ca="1" si="68"/>
        <v>0.25254021316027508</v>
      </c>
      <c r="M246" s="186">
        <f t="shared" ca="1" si="69"/>
        <v>4539848.5691948375</v>
      </c>
      <c r="N246" s="39">
        <f t="shared" ca="1" si="62"/>
        <v>978458.71267383802</v>
      </c>
      <c r="O246" s="39">
        <f t="shared" ca="1" si="63"/>
        <v>672983.85750166955</v>
      </c>
      <c r="P246" s="39">
        <f t="shared" ca="1" si="64"/>
        <v>337359.91841605539</v>
      </c>
      <c r="Q246" s="39">
        <f t="shared" ca="1" si="70"/>
        <v>6528651.0577864014</v>
      </c>
      <c r="S246" s="39">
        <f t="shared" ca="1" si="65"/>
        <v>6149.4890797495573</v>
      </c>
      <c r="T246" s="39">
        <f t="shared" ca="1" si="71"/>
        <v>90263.309117772427</v>
      </c>
      <c r="U246" s="39">
        <f t="shared" ca="1" si="72"/>
        <v>452639.97323980124</v>
      </c>
      <c r="V246" s="39">
        <f t="shared" ca="1" si="73"/>
        <v>6643931.1126101464</v>
      </c>
    </row>
    <row r="247" spans="5:22" x14ac:dyDescent="0.35">
      <c r="E247" s="4">
        <v>229</v>
      </c>
      <c r="F247" s="54">
        <f t="shared" ca="1" si="74"/>
        <v>0.10027917566478406</v>
      </c>
      <c r="G247" s="39">
        <f t="shared" ca="1" si="66"/>
        <v>65518.496982631601</v>
      </c>
      <c r="H247" s="39">
        <f t="shared" ca="1" si="59"/>
        <v>13803.776868467989</v>
      </c>
      <c r="I247" s="39">
        <f t="shared" ca="1" si="60"/>
        <v>9164.5864946213242</v>
      </c>
      <c r="J247" s="39">
        <f t="shared" ca="1" si="61"/>
        <v>4606.8967162977588</v>
      </c>
      <c r="K247" s="39">
        <f t="shared" ca="1" si="67"/>
        <v>93093.757062018674</v>
      </c>
      <c r="L247" s="54">
        <f t="shared" ca="1" si="68"/>
        <v>5.812100755908256E-2</v>
      </c>
      <c r="M247" s="186">
        <f t="shared" ca="1" si="69"/>
        <v>4778662.2291321652</v>
      </c>
      <c r="N247" s="39">
        <f t="shared" ca="1" si="62"/>
        <v>1006793.351169253</v>
      </c>
      <c r="O247" s="39">
        <f t="shared" ca="1" si="63"/>
        <v>668428.99859365239</v>
      </c>
      <c r="P247" s="39">
        <f t="shared" ca="1" si="64"/>
        <v>336008.97983848804</v>
      </c>
      <c r="Q247" s="39">
        <f t="shared" ca="1" si="70"/>
        <v>6789893.5587335583</v>
      </c>
      <c r="S247" s="39">
        <f t="shared" ca="1" si="65"/>
        <v>1559.6347283765899</v>
      </c>
      <c r="T247" s="39">
        <f t="shared" ca="1" si="71"/>
        <v>90046.495074097504</v>
      </c>
      <c r="U247" s="39">
        <f t="shared" ca="1" si="72"/>
        <v>113753.64074227364</v>
      </c>
      <c r="V247" s="39">
        <f t="shared" ca="1" si="73"/>
        <v>6567638.2196373446</v>
      </c>
    </row>
    <row r="248" spans="5:22" x14ac:dyDescent="0.35">
      <c r="E248" s="4">
        <v>230</v>
      </c>
      <c r="F248" s="54">
        <f t="shared" ca="1" si="74"/>
        <v>0.57356799776086742</v>
      </c>
      <c r="G248" s="39">
        <f t="shared" ca="1" si="66"/>
        <v>64519.507297978023</v>
      </c>
      <c r="H248" s="39">
        <f t="shared" ca="1" si="59"/>
        <v>13482.123027305688</v>
      </c>
      <c r="I248" s="39">
        <f t="shared" ca="1" si="60"/>
        <v>8979.0998265648086</v>
      </c>
      <c r="J248" s="39">
        <f t="shared" ca="1" si="61"/>
        <v>4622.9379329590101</v>
      </c>
      <c r="K248" s="39">
        <f t="shared" ca="1" si="67"/>
        <v>91603.668084807534</v>
      </c>
      <c r="L248" s="54">
        <f t="shared" ca="1" si="68"/>
        <v>0.37136107006060748</v>
      </c>
      <c r="M248" s="186">
        <f t="shared" ca="1" si="69"/>
        <v>4765202.1693607774</v>
      </c>
      <c r="N248" s="39">
        <f t="shared" ca="1" si="62"/>
        <v>995746.00904181623</v>
      </c>
      <c r="O248" s="39">
        <f t="shared" ca="1" si="63"/>
        <v>663167.27706621087</v>
      </c>
      <c r="P248" s="39">
        <f t="shared" ca="1" si="64"/>
        <v>341435.24632350804</v>
      </c>
      <c r="Q248" s="39">
        <f t="shared" ca="1" si="70"/>
        <v>6765550.7017923128</v>
      </c>
      <c r="S248" s="39">
        <f t="shared" ca="1" si="65"/>
        <v>4402.4402717897156</v>
      </c>
      <c r="T248" s="39">
        <f t="shared" ca="1" si="71"/>
        <v>91383.170423638236</v>
      </c>
      <c r="U248" s="39">
        <f t="shared" ca="1" si="72"/>
        <v>325150.00210286863</v>
      </c>
      <c r="V248" s="39">
        <f t="shared" ca="1" si="73"/>
        <v>6749265.4575716732</v>
      </c>
    </row>
    <row r="249" spans="5:22" x14ac:dyDescent="0.35">
      <c r="E249" s="4">
        <v>231</v>
      </c>
      <c r="F249" s="54">
        <f t="shared" ca="1" si="74"/>
        <v>0.57668397857811371</v>
      </c>
      <c r="G249" s="39">
        <f t="shared" ca="1" si="66"/>
        <v>65365.87143445031</v>
      </c>
      <c r="H249" s="39">
        <f t="shared" ca="1" si="59"/>
        <v>13227.676049824813</v>
      </c>
      <c r="I249" s="39">
        <f t="shared" ca="1" si="60"/>
        <v>8636.8520808898775</v>
      </c>
      <c r="J249" s="39">
        <f t="shared" ca="1" si="61"/>
        <v>4483.8450788609389</v>
      </c>
      <c r="K249" s="39">
        <f t="shared" ca="1" si="67"/>
        <v>91714.244644025937</v>
      </c>
      <c r="L249" s="54">
        <f t="shared" ca="1" si="68"/>
        <v>0.93337237740667167</v>
      </c>
      <c r="M249" s="186">
        <f t="shared" ca="1" si="69"/>
        <v>4916332.4669606052</v>
      </c>
      <c r="N249" s="39">
        <f t="shared" ca="1" si="62"/>
        <v>994886.96163724316</v>
      </c>
      <c r="O249" s="39">
        <f t="shared" ca="1" si="63"/>
        <v>649599.48312165029</v>
      </c>
      <c r="P249" s="39">
        <f t="shared" ca="1" si="64"/>
        <v>337241.32569901762</v>
      </c>
      <c r="Q249" s="39">
        <f t="shared" ca="1" si="70"/>
        <v>6898060.2374185165</v>
      </c>
      <c r="S249" s="39">
        <f t="shared" ca="1" si="65"/>
        <v>4160.0242364078913</v>
      </c>
      <c r="T249" s="39">
        <f t="shared" ca="1" si="71"/>
        <v>91390.423801572892</v>
      </c>
      <c r="U249" s="39">
        <f t="shared" ca="1" si="72"/>
        <v>312885.94136321876</v>
      </c>
      <c r="V249" s="39">
        <f t="shared" ca="1" si="73"/>
        <v>6873704.8530827183</v>
      </c>
    </row>
    <row r="250" spans="5:22" x14ac:dyDescent="0.35">
      <c r="E250" s="4">
        <v>232</v>
      </c>
      <c r="F250" s="54">
        <f t="shared" ca="1" si="74"/>
        <v>0.78873054385862629</v>
      </c>
      <c r="G250" s="39">
        <f t="shared" ca="1" si="66"/>
        <v>64699.973923889876</v>
      </c>
      <c r="H250" s="39">
        <f t="shared" ca="1" si="59"/>
        <v>13592.664718636064</v>
      </c>
      <c r="I250" s="39">
        <f t="shared" ca="1" si="60"/>
        <v>9515.6419802046239</v>
      </c>
      <c r="J250" s="39">
        <f t="shared" ca="1" si="61"/>
        <v>4665.0356377438438</v>
      </c>
      <c r="K250" s="39">
        <f t="shared" ca="1" si="67"/>
        <v>92473.316260474414</v>
      </c>
      <c r="L250" s="54">
        <f t="shared" ca="1" si="68"/>
        <v>0.98013472982149807</v>
      </c>
      <c r="M250" s="186">
        <f t="shared" ca="1" si="69"/>
        <v>4892864.0856104065</v>
      </c>
      <c r="N250" s="39">
        <f t="shared" ca="1" si="62"/>
        <v>1027930.2601851737</v>
      </c>
      <c r="O250" s="39">
        <f t="shared" ca="1" si="63"/>
        <v>719609.9174821846</v>
      </c>
      <c r="P250" s="39">
        <f t="shared" ca="1" si="64"/>
        <v>352788.16892353375</v>
      </c>
      <c r="Q250" s="39">
        <f t="shared" ca="1" si="70"/>
        <v>6993192.432201298</v>
      </c>
      <c r="S250" s="39">
        <f t="shared" ca="1" si="65"/>
        <v>4137.2778059149914</v>
      </c>
      <c r="T250" s="39">
        <f t="shared" ca="1" si="71"/>
        <v>91945.558428645556</v>
      </c>
      <c r="U250" s="39">
        <f t="shared" ca="1" si="72"/>
        <v>312877.06564716075</v>
      </c>
      <c r="V250" s="39">
        <f t="shared" ca="1" si="73"/>
        <v>6953281.3289249251</v>
      </c>
    </row>
    <row r="251" spans="5:22" x14ac:dyDescent="0.35">
      <c r="E251" s="4">
        <v>233</v>
      </c>
      <c r="F251" s="54">
        <f t="shared" ca="1" si="74"/>
        <v>0.82665967205346602</v>
      </c>
      <c r="G251" s="39">
        <f t="shared" ca="1" si="66"/>
        <v>67914.308515065903</v>
      </c>
      <c r="H251" s="39">
        <f t="shared" ca="1" si="59"/>
        <v>14028.275303017341</v>
      </c>
      <c r="I251" s="39">
        <f t="shared" ca="1" si="60"/>
        <v>8983.9631003716222</v>
      </c>
      <c r="J251" s="39">
        <f t="shared" ca="1" si="61"/>
        <v>4681.3787848353077</v>
      </c>
      <c r="K251" s="39">
        <f t="shared" ca="1" si="67"/>
        <v>95607.925703290181</v>
      </c>
      <c r="L251" s="54">
        <f t="shared" ca="1" si="68"/>
        <v>0.12762803311079196</v>
      </c>
      <c r="M251" s="186">
        <f t="shared" ca="1" si="69"/>
        <v>4975197.3143807603</v>
      </c>
      <c r="N251" s="39">
        <f t="shared" ca="1" si="62"/>
        <v>1027669.1192031066</v>
      </c>
      <c r="O251" s="39">
        <f t="shared" ca="1" si="63"/>
        <v>658138.02815277583</v>
      </c>
      <c r="P251" s="39">
        <f t="shared" ca="1" si="64"/>
        <v>342943.68399178993</v>
      </c>
      <c r="Q251" s="39">
        <f t="shared" ca="1" si="70"/>
        <v>7003948.1457284326</v>
      </c>
      <c r="S251" s="39">
        <f t="shared" ca="1" si="65"/>
        <v>1145.819902490015</v>
      </c>
      <c r="T251" s="39">
        <f t="shared" ca="1" si="71"/>
        <v>92072.366820944881</v>
      </c>
      <c r="U251" s="39">
        <f t="shared" ca="1" si="72"/>
        <v>83939.308612230452</v>
      </c>
      <c r="V251" s="39">
        <f t="shared" ca="1" si="73"/>
        <v>6744943.770348873</v>
      </c>
    </row>
    <row r="252" spans="5:22" x14ac:dyDescent="0.35">
      <c r="E252" s="4">
        <v>234</v>
      </c>
      <c r="F252" s="54">
        <f t="shared" ca="1" si="74"/>
        <v>0.16716307404410746</v>
      </c>
      <c r="G252" s="39">
        <f t="shared" ca="1" si="66"/>
        <v>64356.855653710496</v>
      </c>
      <c r="H252" s="39">
        <f t="shared" ca="1" si="59"/>
        <v>13776.080796873648</v>
      </c>
      <c r="I252" s="39">
        <f t="shared" ca="1" si="60"/>
        <v>8571.5331119427155</v>
      </c>
      <c r="J252" s="39">
        <f t="shared" ca="1" si="61"/>
        <v>4483.6512231743645</v>
      </c>
      <c r="K252" s="39">
        <f t="shared" ca="1" si="67"/>
        <v>91188.120785701234</v>
      </c>
      <c r="L252" s="54">
        <f t="shared" ca="1" si="68"/>
        <v>0.93060324749417722</v>
      </c>
      <c r="M252" s="186">
        <f t="shared" ca="1" si="69"/>
        <v>4839436.1329812361</v>
      </c>
      <c r="N252" s="39">
        <f t="shared" ca="1" si="62"/>
        <v>1035918.5902118494</v>
      </c>
      <c r="O252" s="39">
        <f t="shared" ca="1" si="63"/>
        <v>644552.73079503013</v>
      </c>
      <c r="P252" s="39">
        <f t="shared" ca="1" si="64"/>
        <v>337156.67921797413</v>
      </c>
      <c r="Q252" s="39">
        <f t="shared" ca="1" si="70"/>
        <v>6857064.13320609</v>
      </c>
      <c r="S252" s="39">
        <f t="shared" ca="1" si="65"/>
        <v>3628.9170445665859</v>
      </c>
      <c r="T252" s="39">
        <f t="shared" ca="1" si="71"/>
        <v>90333.386607093445</v>
      </c>
      <c r="U252" s="39">
        <f t="shared" ca="1" si="72"/>
        <v>272883.31741320057</v>
      </c>
      <c r="V252" s="39">
        <f t="shared" ca="1" si="73"/>
        <v>6792790.7714013169</v>
      </c>
    </row>
    <row r="253" spans="5:22" x14ac:dyDescent="0.35">
      <c r="E253" s="4">
        <v>235</v>
      </c>
      <c r="F253" s="54">
        <f t="shared" ca="1" si="74"/>
        <v>0.9479054977363538</v>
      </c>
      <c r="G253" s="39">
        <f t="shared" ca="1" si="66"/>
        <v>66606.095334011014</v>
      </c>
      <c r="H253" s="39">
        <f t="shared" ca="1" si="59"/>
        <v>13379.012849253459</v>
      </c>
      <c r="I253" s="39">
        <f t="shared" ca="1" si="60"/>
        <v>9358.0815744742849</v>
      </c>
      <c r="J253" s="39">
        <f t="shared" ca="1" si="61"/>
        <v>4663.6072768482372</v>
      </c>
      <c r="K253" s="39">
        <f t="shared" ca="1" si="67"/>
        <v>94006.797034586998</v>
      </c>
      <c r="L253" s="54">
        <f t="shared" ca="1" si="68"/>
        <v>0.95030785701206388</v>
      </c>
      <c r="M253" s="186">
        <f t="shared" ca="1" si="69"/>
        <v>5016841.2935926681</v>
      </c>
      <c r="N253" s="39">
        <f t="shared" ca="1" si="62"/>
        <v>1007721.3473189146</v>
      </c>
      <c r="O253" s="39">
        <f t="shared" ca="1" si="63"/>
        <v>704860.56623196567</v>
      </c>
      <c r="P253" s="39">
        <f t="shared" ca="1" si="64"/>
        <v>351267.8148488389</v>
      </c>
      <c r="Q253" s="39">
        <f t="shared" ca="1" si="70"/>
        <v>7080691.0219923882</v>
      </c>
      <c r="S253" s="39">
        <f t="shared" ca="1" si="65"/>
        <v>3352.9245446928835</v>
      </c>
      <c r="T253" s="39">
        <f t="shared" ca="1" si="71"/>
        <v>92696.114302431641</v>
      </c>
      <c r="U253" s="39">
        <f t="shared" ca="1" si="72"/>
        <v>252545.81019593735</v>
      </c>
      <c r="V253" s="39">
        <f t="shared" ca="1" si="73"/>
        <v>6981969.0173394866</v>
      </c>
    </row>
    <row r="254" spans="5:22" x14ac:dyDescent="0.35">
      <c r="E254" s="4">
        <v>236</v>
      </c>
      <c r="F254" s="54">
        <f t="shared" ca="1" si="74"/>
        <v>0.56639887447739123</v>
      </c>
      <c r="G254" s="39">
        <f t="shared" ca="1" si="66"/>
        <v>61256.977374551345</v>
      </c>
      <c r="H254" s="39">
        <f t="shared" ca="1" si="59"/>
        <v>13598.979244888902</v>
      </c>
      <c r="I254" s="39">
        <f t="shared" ca="1" si="60"/>
        <v>9293.9736856238051</v>
      </c>
      <c r="J254" s="39">
        <f t="shared" ca="1" si="61"/>
        <v>4676.3922043328548</v>
      </c>
      <c r="K254" s="39">
        <f t="shared" ca="1" si="67"/>
        <v>88826.322509396894</v>
      </c>
      <c r="L254" s="54">
        <f t="shared" ca="1" si="68"/>
        <v>0.72664995514919317</v>
      </c>
      <c r="M254" s="186">
        <f t="shared" ca="1" si="69"/>
        <v>4566499.9912808454</v>
      </c>
      <c r="N254" s="39">
        <f t="shared" ca="1" si="62"/>
        <v>1013757.7997606578</v>
      </c>
      <c r="O254" s="39">
        <f t="shared" ca="1" si="63"/>
        <v>692834.2300480078</v>
      </c>
      <c r="P254" s="39">
        <f t="shared" ca="1" si="64"/>
        <v>348609.18503601244</v>
      </c>
      <c r="Q254" s="39">
        <f t="shared" ca="1" si="70"/>
        <v>6621701.2061255239</v>
      </c>
      <c r="S254" s="39">
        <f t="shared" ca="1" si="65"/>
        <v>7216.5915982519873</v>
      </c>
      <c r="T254" s="39">
        <f t="shared" ca="1" si="71"/>
        <v>91366.521903316025</v>
      </c>
      <c r="U254" s="39">
        <f t="shared" ca="1" si="72"/>
        <v>537972.43812728173</v>
      </c>
      <c r="V254" s="39">
        <f t="shared" ca="1" si="73"/>
        <v>6811064.4592167931</v>
      </c>
    </row>
    <row r="255" spans="5:22" x14ac:dyDescent="0.35">
      <c r="E255" s="4">
        <v>237</v>
      </c>
      <c r="F255" s="54">
        <f t="shared" ca="1" si="74"/>
        <v>0.51503872053401256</v>
      </c>
      <c r="G255" s="39">
        <f t="shared" ca="1" si="66"/>
        <v>65791.730141626977</v>
      </c>
      <c r="H255" s="39">
        <f t="shared" ca="1" si="59"/>
        <v>13446.662366180384</v>
      </c>
      <c r="I255" s="39">
        <f t="shared" ca="1" si="60"/>
        <v>9167.0164136752865</v>
      </c>
      <c r="J255" s="39">
        <f t="shared" ca="1" si="61"/>
        <v>4553.7562410151113</v>
      </c>
      <c r="K255" s="39">
        <f t="shared" ca="1" si="67"/>
        <v>92959.165162497768</v>
      </c>
      <c r="L255" s="54">
        <f t="shared" ca="1" si="68"/>
        <v>0.98665056662696449</v>
      </c>
      <c r="M255" s="186">
        <f t="shared" ca="1" si="69"/>
        <v>4983195.6668999763</v>
      </c>
      <c r="N255" s="39">
        <f t="shared" ca="1" si="62"/>
        <v>1018476.7826164974</v>
      </c>
      <c r="O255" s="39">
        <f t="shared" ca="1" si="63"/>
        <v>694327.94019388279</v>
      </c>
      <c r="P255" s="39">
        <f t="shared" ca="1" si="64"/>
        <v>344910.49740592926</v>
      </c>
      <c r="Q255" s="39">
        <f t="shared" ca="1" si="70"/>
        <v>7040910.887116286</v>
      </c>
      <c r="S255" s="39">
        <f t="shared" ca="1" si="65"/>
        <v>2842.9836952875539</v>
      </c>
      <c r="T255" s="39">
        <f t="shared" ca="1" si="71"/>
        <v>91248.392616770201</v>
      </c>
      <c r="U255" s="39">
        <f t="shared" ca="1" si="72"/>
        <v>215333.20374653823</v>
      </c>
      <c r="V255" s="39">
        <f t="shared" ca="1" si="73"/>
        <v>6911333.5934568951</v>
      </c>
    </row>
    <row r="256" spans="5:22" x14ac:dyDescent="0.35">
      <c r="E256" s="4">
        <v>238</v>
      </c>
      <c r="F256" s="54">
        <f t="shared" ca="1" si="74"/>
        <v>0.50260375506469912</v>
      </c>
      <c r="G256" s="39">
        <f t="shared" ca="1" si="66"/>
        <v>66074.768074188847</v>
      </c>
      <c r="H256" s="39">
        <f t="shared" ca="1" si="59"/>
        <v>12913.33295747645</v>
      </c>
      <c r="I256" s="39">
        <f t="shared" ca="1" si="60"/>
        <v>8662.5591689866524</v>
      </c>
      <c r="J256" s="39">
        <f t="shared" ca="1" si="61"/>
        <v>4547.5922419454209</v>
      </c>
      <c r="K256" s="39">
        <f t="shared" ca="1" si="67"/>
        <v>92198.252442597368</v>
      </c>
      <c r="L256" s="54">
        <f t="shared" ca="1" si="68"/>
        <v>0.9346799161967444</v>
      </c>
      <c r="M256" s="186">
        <f t="shared" ca="1" si="69"/>
        <v>4970149.5026872018</v>
      </c>
      <c r="N256" s="39">
        <f t="shared" ca="1" si="62"/>
        <v>971341.96982081118</v>
      </c>
      <c r="O256" s="39">
        <f t="shared" ca="1" si="63"/>
        <v>651598.4149561621</v>
      </c>
      <c r="P256" s="39">
        <f t="shared" ca="1" si="64"/>
        <v>342070.26340752968</v>
      </c>
      <c r="Q256" s="39">
        <f t="shared" ca="1" si="70"/>
        <v>6935160.1508717043</v>
      </c>
      <c r="S256" s="39">
        <f t="shared" ca="1" si="65"/>
        <v>3569.2930565557217</v>
      </c>
      <c r="T256" s="39">
        <f t="shared" ca="1" si="71"/>
        <v>91219.953257207671</v>
      </c>
      <c r="U256" s="39">
        <f t="shared" ca="1" si="72"/>
        <v>268482.51801757212</v>
      </c>
      <c r="V256" s="39">
        <f t="shared" ca="1" si="73"/>
        <v>6861572.4054817474</v>
      </c>
    </row>
    <row r="257" spans="5:22" x14ac:dyDescent="0.35">
      <c r="E257" s="4">
        <v>239</v>
      </c>
      <c r="F257" s="54">
        <f t="shared" ca="1" si="74"/>
        <v>0.75985686275402364</v>
      </c>
      <c r="G257" s="39">
        <f t="shared" ca="1" si="66"/>
        <v>65756.267305016052</v>
      </c>
      <c r="H257" s="39">
        <f t="shared" ca="1" si="59"/>
        <v>13820.26017451601</v>
      </c>
      <c r="I257" s="39">
        <f t="shared" ca="1" si="60"/>
        <v>8769.5765375215415</v>
      </c>
      <c r="J257" s="39">
        <f t="shared" ca="1" si="61"/>
        <v>4533.1576861468302</v>
      </c>
      <c r="K257" s="39">
        <f t="shared" ca="1" si="67"/>
        <v>92879.261703200435</v>
      </c>
      <c r="L257" s="54">
        <f t="shared" ca="1" si="68"/>
        <v>3.6329756214074305E-2</v>
      </c>
      <c r="M257" s="186">
        <f t="shared" ca="1" si="69"/>
        <v>4785079.1024719635</v>
      </c>
      <c r="N257" s="39">
        <f t="shared" ca="1" si="62"/>
        <v>1005699.3935657514</v>
      </c>
      <c r="O257" s="39">
        <f t="shared" ca="1" si="63"/>
        <v>638161.48858592089</v>
      </c>
      <c r="P257" s="39">
        <f t="shared" ca="1" si="64"/>
        <v>329877.5767117893</v>
      </c>
      <c r="Q257" s="39">
        <f t="shared" ca="1" si="70"/>
        <v>6758817.5613354258</v>
      </c>
      <c r="S257" s="39">
        <f t="shared" ca="1" si="65"/>
        <v>3511.7228886767371</v>
      </c>
      <c r="T257" s="39">
        <f t="shared" ca="1" si="71"/>
        <v>91857.826905730341</v>
      </c>
      <c r="U257" s="39">
        <f t="shared" ca="1" si="72"/>
        <v>255547.83592464789</v>
      </c>
      <c r="V257" s="39">
        <f t="shared" ca="1" si="73"/>
        <v>6684487.8205482839</v>
      </c>
    </row>
    <row r="258" spans="5:22" x14ac:dyDescent="0.35">
      <c r="E258" s="4">
        <v>240</v>
      </c>
      <c r="F258" s="54">
        <f t="shared" ca="1" si="74"/>
        <v>0.5751217845624923</v>
      </c>
      <c r="G258" s="39">
        <f t="shared" ca="1" si="66"/>
        <v>64649.664933629501</v>
      </c>
      <c r="H258" s="39">
        <f t="shared" ca="1" si="59"/>
        <v>12958.431364621163</v>
      </c>
      <c r="I258" s="39">
        <f t="shared" ca="1" si="60"/>
        <v>9230.3907047090161</v>
      </c>
      <c r="J258" s="39">
        <f t="shared" ca="1" si="61"/>
        <v>4455.7422040749425</v>
      </c>
      <c r="K258" s="39">
        <f t="shared" ca="1" si="67"/>
        <v>91294.229207034616</v>
      </c>
      <c r="L258" s="54">
        <f t="shared" ca="1" si="68"/>
        <v>0.68414753180766985</v>
      </c>
      <c r="M258" s="186">
        <f t="shared" ca="1" si="69"/>
        <v>4813502.596854792</v>
      </c>
      <c r="N258" s="39">
        <f t="shared" ca="1" si="62"/>
        <v>964822.37129618996</v>
      </c>
      <c r="O258" s="39">
        <f t="shared" ca="1" si="63"/>
        <v>687250.42384541885</v>
      </c>
      <c r="P258" s="39">
        <f t="shared" ca="1" si="64"/>
        <v>331753.09867806506</v>
      </c>
      <c r="Q258" s="39">
        <f t="shared" ca="1" si="70"/>
        <v>6797328.4906744659</v>
      </c>
      <c r="S258" s="39">
        <f t="shared" ca="1" si="65"/>
        <v>4548.2989586821477</v>
      </c>
      <c r="T258" s="39">
        <f t="shared" ca="1" si="71"/>
        <v>91386.785961641828</v>
      </c>
      <c r="U258" s="39">
        <f t="shared" ca="1" si="72"/>
        <v>338644.4287277353</v>
      </c>
      <c r="V258" s="39">
        <f t="shared" ca="1" si="73"/>
        <v>6804219.8207241353</v>
      </c>
    </row>
    <row r="259" spans="5:22" x14ac:dyDescent="0.35">
      <c r="E259" s="4">
        <v>241</v>
      </c>
      <c r="F259" s="54">
        <f t="shared" ca="1" si="74"/>
        <v>0.38562314474456849</v>
      </c>
      <c r="G259" s="39">
        <f t="shared" ca="1" si="66"/>
        <v>63101.482264629216</v>
      </c>
      <c r="H259" s="39">
        <f t="shared" ca="1" si="59"/>
        <v>13633.45068837094</v>
      </c>
      <c r="I259" s="39">
        <f t="shared" ca="1" si="60"/>
        <v>9560.6567313114283</v>
      </c>
      <c r="J259" s="39">
        <f t="shared" ca="1" si="61"/>
        <v>4513.7707203666932</v>
      </c>
      <c r="K259" s="39">
        <f t="shared" ca="1" si="67"/>
        <v>90809.360404678286</v>
      </c>
      <c r="L259" s="54">
        <f t="shared" ca="1" si="68"/>
        <v>0.20805380823202302</v>
      </c>
      <c r="M259" s="186">
        <f t="shared" ca="1" si="69"/>
        <v>4637796.4128751764</v>
      </c>
      <c r="N259" s="39">
        <f t="shared" ca="1" si="62"/>
        <v>1002023.5092493177</v>
      </c>
      <c r="O259" s="39">
        <f t="shared" ca="1" si="63"/>
        <v>702683.6439000977</v>
      </c>
      <c r="P259" s="39">
        <f t="shared" ca="1" si="64"/>
        <v>331750.52160687395</v>
      </c>
      <c r="Q259" s="39">
        <f t="shared" ca="1" si="70"/>
        <v>6674254.0876314649</v>
      </c>
      <c r="S259" s="39">
        <f t="shared" ca="1" si="65"/>
        <v>4653.2100962342447</v>
      </c>
      <c r="T259" s="39">
        <f t="shared" ca="1" si="71"/>
        <v>90948.799780545844</v>
      </c>
      <c r="U259" s="39">
        <f t="shared" ca="1" si="72"/>
        <v>341998.95657231659</v>
      </c>
      <c r="V259" s="39">
        <f t="shared" ca="1" si="73"/>
        <v>6684502.5225969078</v>
      </c>
    </row>
    <row r="260" spans="5:22" x14ac:dyDescent="0.35">
      <c r="E260" s="4">
        <v>242</v>
      </c>
      <c r="F260" s="54">
        <f t="shared" ca="1" si="74"/>
        <v>0.60996051132114659</v>
      </c>
      <c r="G260" s="39">
        <f t="shared" ca="1" si="66"/>
        <v>65490.146253876381</v>
      </c>
      <c r="H260" s="39">
        <f t="shared" ca="1" si="59"/>
        <v>14449.758872799668</v>
      </c>
      <c r="I260" s="39">
        <f t="shared" ca="1" si="60"/>
        <v>8964.1812828768852</v>
      </c>
      <c r="J260" s="39">
        <f t="shared" ca="1" si="61"/>
        <v>4702.2473989349646</v>
      </c>
      <c r="K260" s="39">
        <f t="shared" ca="1" si="67"/>
        <v>93606.333808487907</v>
      </c>
      <c r="L260" s="54">
        <f t="shared" ca="1" si="68"/>
        <v>0.48075182507641634</v>
      </c>
      <c r="M260" s="186">
        <f t="shared" ca="1" si="69"/>
        <v>4850477.5388010601</v>
      </c>
      <c r="N260" s="39">
        <f t="shared" ca="1" si="62"/>
        <v>1070210.3272438115</v>
      </c>
      <c r="O260" s="39">
        <f t="shared" ca="1" si="63"/>
        <v>663925.22315922577</v>
      </c>
      <c r="P260" s="39">
        <f t="shared" ca="1" si="64"/>
        <v>348268.35325733805</v>
      </c>
      <c r="Q260" s="39">
        <f t="shared" ca="1" si="70"/>
        <v>6932881.4424614348</v>
      </c>
      <c r="S260" s="39">
        <f t="shared" ca="1" si="65"/>
        <v>2564.5977774776893</v>
      </c>
      <c r="T260" s="39">
        <f t="shared" ca="1" si="71"/>
        <v>91468.684187030623</v>
      </c>
      <c r="U260" s="39">
        <f t="shared" ca="1" si="72"/>
        <v>189944.97076693203</v>
      </c>
      <c r="V260" s="39">
        <f t="shared" ca="1" si="73"/>
        <v>6774558.0599710289</v>
      </c>
    </row>
    <row r="261" spans="5:22" x14ac:dyDescent="0.35">
      <c r="E261" s="4">
        <v>243</v>
      </c>
      <c r="F261" s="54">
        <f t="shared" ca="1" si="74"/>
        <v>0.14789100177725445</v>
      </c>
      <c r="G261" s="39">
        <f t="shared" ca="1" si="66"/>
        <v>64564.525511742955</v>
      </c>
      <c r="H261" s="39">
        <f t="shared" ca="1" si="59"/>
        <v>13693.881261771437</v>
      </c>
      <c r="I261" s="39">
        <f t="shared" ca="1" si="60"/>
        <v>8651.3796918290918</v>
      </c>
      <c r="J261" s="39">
        <f t="shared" ca="1" si="61"/>
        <v>4689.372804651156</v>
      </c>
      <c r="K261" s="39">
        <f t="shared" ca="1" si="67"/>
        <v>91599.159269994634</v>
      </c>
      <c r="L261" s="54">
        <f t="shared" ca="1" si="68"/>
        <v>3.3450534195682224E-2</v>
      </c>
      <c r="M261" s="186">
        <f t="shared" ca="1" si="69"/>
        <v>4696568.0481683575</v>
      </c>
      <c r="N261" s="39">
        <f t="shared" ca="1" si="62"/>
        <v>996123.5628960008</v>
      </c>
      <c r="O261" s="39">
        <f t="shared" ca="1" si="63"/>
        <v>629320.71615436929</v>
      </c>
      <c r="P261" s="39">
        <f t="shared" ca="1" si="64"/>
        <v>341115.47023246618</v>
      </c>
      <c r="Q261" s="39">
        <f t="shared" ca="1" si="70"/>
        <v>6663127.7974511944</v>
      </c>
      <c r="S261" s="39">
        <f t="shared" ca="1" si="65"/>
        <v>3350.5515427942264</v>
      </c>
      <c r="T261" s="39">
        <f t="shared" ca="1" si="71"/>
        <v>90260.338008137711</v>
      </c>
      <c r="U261" s="39">
        <f t="shared" ca="1" si="72"/>
        <v>243726.61604655467</v>
      </c>
      <c r="V261" s="39">
        <f t="shared" ca="1" si="73"/>
        <v>6565738.9432652825</v>
      </c>
    </row>
    <row r="262" spans="5:22" x14ac:dyDescent="0.35">
      <c r="E262" s="4">
        <v>244</v>
      </c>
      <c r="F262" s="54">
        <f t="shared" ca="1" si="74"/>
        <v>0.9892460937494596</v>
      </c>
      <c r="G262" s="39">
        <f t="shared" ca="1" si="66"/>
        <v>64148.267567709081</v>
      </c>
      <c r="H262" s="39">
        <f t="shared" ca="1" si="59"/>
        <v>14305.126369468062</v>
      </c>
      <c r="I262" s="39">
        <f t="shared" ca="1" si="60"/>
        <v>9392.2171050007291</v>
      </c>
      <c r="J262" s="39">
        <f t="shared" ca="1" si="61"/>
        <v>4685.0198578533855</v>
      </c>
      <c r="K262" s="39">
        <f t="shared" ca="1" si="67"/>
        <v>92530.630900031261</v>
      </c>
      <c r="L262" s="54">
        <f t="shared" ca="1" si="68"/>
        <v>4.925932753501383E-2</v>
      </c>
      <c r="M262" s="186">
        <f t="shared" ca="1" si="69"/>
        <v>4674856.9729691558</v>
      </c>
      <c r="N262" s="39">
        <f t="shared" ca="1" si="62"/>
        <v>1042497.6744216225</v>
      </c>
      <c r="O262" s="39">
        <f t="shared" ca="1" si="63"/>
        <v>684465.43125437188</v>
      </c>
      <c r="P262" s="39">
        <f t="shared" ca="1" si="64"/>
        <v>341424.61802054616</v>
      </c>
      <c r="Q262" s="39">
        <f t="shared" ca="1" si="70"/>
        <v>6743244.6966656968</v>
      </c>
      <c r="S262" s="39">
        <f t="shared" ca="1" si="65"/>
        <v>5465.3526679287024</v>
      </c>
      <c r="T262" s="39">
        <f t="shared" ca="1" si="71"/>
        <v>93310.963710106575</v>
      </c>
      <c r="U262" s="39">
        <f t="shared" ca="1" si="72"/>
        <v>398292.00379315135</v>
      </c>
      <c r="V262" s="39">
        <f t="shared" ca="1" si="73"/>
        <v>6800112.0824383013</v>
      </c>
    </row>
    <row r="263" spans="5:22" x14ac:dyDescent="0.35">
      <c r="E263" s="4">
        <v>245</v>
      </c>
      <c r="F263" s="54">
        <f t="shared" ca="1" si="74"/>
        <v>0.48106932588663032</v>
      </c>
      <c r="G263" s="39">
        <f t="shared" ca="1" si="66"/>
        <v>65905.567132186668</v>
      </c>
      <c r="H263" s="39">
        <f t="shared" ca="1" si="59"/>
        <v>13530.407737718524</v>
      </c>
      <c r="I263" s="39">
        <f t="shared" ca="1" si="60"/>
        <v>9050.7429677550972</v>
      </c>
      <c r="J263" s="39">
        <f t="shared" ca="1" si="61"/>
        <v>4531.9908988031457</v>
      </c>
      <c r="K263" s="39">
        <f t="shared" ca="1" si="67"/>
        <v>93018.708736463421</v>
      </c>
      <c r="L263" s="54">
        <f t="shared" ca="1" si="68"/>
        <v>0.13517159906720533</v>
      </c>
      <c r="M263" s="186">
        <f t="shared" ca="1" si="69"/>
        <v>4829771.9142757375</v>
      </c>
      <c r="N263" s="39">
        <f t="shared" ca="1" si="62"/>
        <v>991551.79332972155</v>
      </c>
      <c r="O263" s="39">
        <f t="shared" ca="1" si="63"/>
        <v>663267.55221326102</v>
      </c>
      <c r="P263" s="39">
        <f t="shared" ca="1" si="64"/>
        <v>332118.86812067032</v>
      </c>
      <c r="Q263" s="39">
        <f t="shared" ca="1" si="70"/>
        <v>6816710.12793939</v>
      </c>
      <c r="S263" s="39">
        <f t="shared" ca="1" si="65"/>
        <v>2683.9828901251822</v>
      </c>
      <c r="T263" s="39">
        <f t="shared" ca="1" si="71"/>
        <v>91170.700727785472</v>
      </c>
      <c r="U263" s="39">
        <f t="shared" ca="1" si="72"/>
        <v>196690.89798018598</v>
      </c>
      <c r="V263" s="39">
        <f t="shared" ca="1" si="73"/>
        <v>6681282.1577989059</v>
      </c>
    </row>
    <row r="264" spans="5:22" x14ac:dyDescent="0.35">
      <c r="E264" s="4">
        <v>246</v>
      </c>
      <c r="F264" s="54">
        <f t="shared" ca="1" si="74"/>
        <v>0.30763415645342418</v>
      </c>
      <c r="G264" s="39">
        <f t="shared" ca="1" si="66"/>
        <v>65767.163080552389</v>
      </c>
      <c r="H264" s="39">
        <f t="shared" ca="1" si="59"/>
        <v>13681.410671825548</v>
      </c>
      <c r="I264" s="39">
        <f t="shared" ca="1" si="60"/>
        <v>9114.4111970448121</v>
      </c>
      <c r="J264" s="39">
        <f t="shared" ca="1" si="61"/>
        <v>4500.3418141500142</v>
      </c>
      <c r="K264" s="39">
        <f t="shared" ca="1" si="67"/>
        <v>93063.326763572768</v>
      </c>
      <c r="L264" s="54">
        <f t="shared" ca="1" si="68"/>
        <v>0.9293333602351187</v>
      </c>
      <c r="M264" s="186">
        <f t="shared" ca="1" si="69"/>
        <v>4945026.1185457474</v>
      </c>
      <c r="N264" s="39">
        <f t="shared" ca="1" si="62"/>
        <v>1028703.8385381366</v>
      </c>
      <c r="O264" s="39">
        <f t="shared" ca="1" si="63"/>
        <v>685311.62533723586</v>
      </c>
      <c r="P264" s="39">
        <f t="shared" ca="1" si="64"/>
        <v>338380.23066462571</v>
      </c>
      <c r="Q264" s="39">
        <f t="shared" ca="1" si="70"/>
        <v>6997421.8130857451</v>
      </c>
      <c r="S264" s="39">
        <f t="shared" ca="1" si="65"/>
        <v>2192.6030390379201</v>
      </c>
      <c r="T264" s="39">
        <f t="shared" ca="1" si="71"/>
        <v>90755.587988460669</v>
      </c>
      <c r="U264" s="39">
        <f t="shared" ca="1" si="72"/>
        <v>164861.59335115764</v>
      </c>
      <c r="V264" s="39">
        <f t="shared" ca="1" si="73"/>
        <v>6823903.1757722767</v>
      </c>
    </row>
    <row r="265" spans="5:22" x14ac:dyDescent="0.35">
      <c r="E265" s="4">
        <v>247</v>
      </c>
      <c r="F265" s="54">
        <f t="shared" ca="1" si="74"/>
        <v>0.56317497185735332</v>
      </c>
      <c r="G265" s="39">
        <f t="shared" ca="1" si="66"/>
        <v>66628.039747582981</v>
      </c>
      <c r="H265" s="39">
        <f t="shared" ca="1" si="59"/>
        <v>14045.722085223284</v>
      </c>
      <c r="I265" s="39">
        <f t="shared" ca="1" si="60"/>
        <v>8958.2916405940923</v>
      </c>
      <c r="J265" s="39">
        <f t="shared" ca="1" si="61"/>
        <v>4630.8596452485326</v>
      </c>
      <c r="K265" s="39">
        <f t="shared" ca="1" si="67"/>
        <v>94262.913118648896</v>
      </c>
      <c r="L265" s="54">
        <f t="shared" ca="1" si="68"/>
        <v>0.23839702475522884</v>
      </c>
      <c r="M265" s="186">
        <f t="shared" ca="1" si="69"/>
        <v>4902011.5722498642</v>
      </c>
      <c r="N265" s="39">
        <f t="shared" ca="1" si="62"/>
        <v>1033383.1291332226</v>
      </c>
      <c r="O265" s="39">
        <f t="shared" ca="1" si="63"/>
        <v>659086.61662786629</v>
      </c>
      <c r="P265" s="39">
        <f t="shared" ca="1" si="64"/>
        <v>340705.31950921909</v>
      </c>
      <c r="Q265" s="39">
        <f t="shared" ca="1" si="70"/>
        <v>6935186.6375201726</v>
      </c>
      <c r="S265" s="39">
        <f t="shared" ca="1" si="65"/>
        <v>1726.9985724717426</v>
      </c>
      <c r="T265" s="39">
        <f t="shared" ca="1" si="71"/>
        <v>91359.0520458721</v>
      </c>
      <c r="U265" s="39">
        <f t="shared" ca="1" si="72"/>
        <v>127060.12392961905</v>
      </c>
      <c r="V265" s="39">
        <f t="shared" ca="1" si="73"/>
        <v>6721541.4419405721</v>
      </c>
    </row>
    <row r="266" spans="5:22" x14ac:dyDescent="0.35">
      <c r="E266" s="4">
        <v>248</v>
      </c>
      <c r="F266" s="54">
        <f t="shared" ca="1" si="74"/>
        <v>0.91320327319516237</v>
      </c>
      <c r="G266" s="39">
        <f t="shared" ca="1" si="66"/>
        <v>65110.533229252658</v>
      </c>
      <c r="H266" s="39">
        <f t="shared" ca="1" si="59"/>
        <v>13976.141696738556</v>
      </c>
      <c r="I266" s="39">
        <f t="shared" ca="1" si="60"/>
        <v>9309.1223996399658</v>
      </c>
      <c r="J266" s="39">
        <f t="shared" ca="1" si="61"/>
        <v>4541.2484877625193</v>
      </c>
      <c r="K266" s="39">
        <f t="shared" ca="1" si="67"/>
        <v>92937.045813393706</v>
      </c>
      <c r="L266" s="54">
        <f t="shared" ca="1" si="68"/>
        <v>0.99439639381031886</v>
      </c>
      <c r="M266" s="186">
        <f t="shared" ca="1" si="69"/>
        <v>4947052.8943672357</v>
      </c>
      <c r="N266" s="39">
        <f t="shared" ca="1" si="62"/>
        <v>1061897.4965155676</v>
      </c>
      <c r="O266" s="39">
        <f t="shared" ca="1" si="63"/>
        <v>707300.62598331377</v>
      </c>
      <c r="P266" s="39">
        <f t="shared" ca="1" si="64"/>
        <v>345040.89217523165</v>
      </c>
      <c r="Q266" s="39">
        <f t="shared" ca="1" si="70"/>
        <v>7061291.9090413488</v>
      </c>
      <c r="S266" s="39">
        <f t="shared" ca="1" si="65"/>
        <v>4059.395027245353</v>
      </c>
      <c r="T266" s="39">
        <f t="shared" ca="1" si="71"/>
        <v>92455.192352876533</v>
      </c>
      <c r="U266" s="39">
        <f t="shared" ca="1" si="72"/>
        <v>308430.00238080818</v>
      </c>
      <c r="V266" s="39">
        <f t="shared" ca="1" si="73"/>
        <v>7024681.0192469247</v>
      </c>
    </row>
    <row r="267" spans="5:22" x14ac:dyDescent="0.35">
      <c r="E267" s="4">
        <v>249</v>
      </c>
      <c r="F267" s="54">
        <f t="shared" ca="1" si="74"/>
        <v>7.2431613919278326E-2</v>
      </c>
      <c r="G267" s="39">
        <f t="shared" ca="1" si="66"/>
        <v>62918.071200618506</v>
      </c>
      <c r="H267" s="39">
        <f t="shared" ca="1" si="59"/>
        <v>14003.746498155657</v>
      </c>
      <c r="I267" s="39">
        <f t="shared" ca="1" si="60"/>
        <v>9013.9672528774154</v>
      </c>
      <c r="J267" s="39">
        <f t="shared" ca="1" si="61"/>
        <v>4505.505548770343</v>
      </c>
      <c r="K267" s="39">
        <f t="shared" ca="1" si="67"/>
        <v>90441.290500421921</v>
      </c>
      <c r="L267" s="54">
        <f t="shared" ca="1" si="68"/>
        <v>0.23883150328640546</v>
      </c>
      <c r="M267" s="186">
        <f t="shared" ca="1" si="69"/>
        <v>4629124.1572219273</v>
      </c>
      <c r="N267" s="39">
        <f t="shared" ca="1" si="62"/>
        <v>1030309.4161854578</v>
      </c>
      <c r="O267" s="39">
        <f t="shared" ca="1" si="63"/>
        <v>663192.19210731355</v>
      </c>
      <c r="P267" s="39">
        <f t="shared" ca="1" si="64"/>
        <v>331487.34820251778</v>
      </c>
      <c r="Q267" s="39">
        <f t="shared" ca="1" si="70"/>
        <v>6654113.113717217</v>
      </c>
      <c r="S267" s="39">
        <f t="shared" ca="1" si="65"/>
        <v>3948.3899928422543</v>
      </c>
      <c r="T267" s="39">
        <f t="shared" ca="1" si="71"/>
        <v>89884.174944493832</v>
      </c>
      <c r="U267" s="39">
        <f t="shared" ca="1" si="72"/>
        <v>290498.21695455466</v>
      </c>
      <c r="V267" s="39">
        <f t="shared" ca="1" si="73"/>
        <v>6613123.9824692532</v>
      </c>
    </row>
    <row r="268" spans="5:22" x14ac:dyDescent="0.35">
      <c r="E268" s="4">
        <v>250</v>
      </c>
      <c r="F268" s="54">
        <f t="shared" ca="1" si="74"/>
        <v>0.80021639125996613</v>
      </c>
      <c r="G268" s="39">
        <f t="shared" ca="1" si="66"/>
        <v>62655.035495556294</v>
      </c>
      <c r="H268" s="39">
        <f t="shared" ca="1" si="59"/>
        <v>13993.238951694389</v>
      </c>
      <c r="I268" s="39">
        <f t="shared" ca="1" si="60"/>
        <v>8950.0151298526816</v>
      </c>
      <c r="J268" s="39">
        <f t="shared" ca="1" si="61"/>
        <v>4541.4206141791892</v>
      </c>
      <c r="K268" s="39">
        <f t="shared" ca="1" si="67"/>
        <v>90139.71019128256</v>
      </c>
      <c r="L268" s="54">
        <f t="shared" ca="1" si="68"/>
        <v>0.82711199621350739</v>
      </c>
      <c r="M268" s="186">
        <f t="shared" ca="1" si="69"/>
        <v>4686510.5190998595</v>
      </c>
      <c r="N268" s="39">
        <f t="shared" ca="1" si="62"/>
        <v>1046675.0361676</v>
      </c>
      <c r="O268" s="39">
        <f t="shared" ca="1" si="63"/>
        <v>669448.82754287671</v>
      </c>
      <c r="P268" s="39">
        <f t="shared" ca="1" si="64"/>
        <v>339692.0185531968</v>
      </c>
      <c r="Q268" s="39">
        <f t="shared" ca="1" si="70"/>
        <v>6742326.401363533</v>
      </c>
      <c r="S268" s="39">
        <f t="shared" ca="1" si="65"/>
        <v>6384.0920656953967</v>
      </c>
      <c r="T268" s="39">
        <f t="shared" ca="1" si="71"/>
        <v>91982.381642798762</v>
      </c>
      <c r="U268" s="39">
        <f t="shared" ca="1" si="72"/>
        <v>477521.30988586525</v>
      </c>
      <c r="V268" s="39">
        <f t="shared" ca="1" si="73"/>
        <v>6880155.6926962016</v>
      </c>
    </row>
    <row r="269" spans="5:22" x14ac:dyDescent="0.35">
      <c r="E269" s="4">
        <v>251</v>
      </c>
      <c r="F269" s="54">
        <f t="shared" ca="1" si="74"/>
        <v>0.10548723627818868</v>
      </c>
      <c r="G269" s="39">
        <f t="shared" ca="1" si="66"/>
        <v>64953.72417319558</v>
      </c>
      <c r="H269" s="39">
        <f t="shared" ca="1" si="59"/>
        <v>13765.773586010035</v>
      </c>
      <c r="I269" s="39">
        <f t="shared" ca="1" si="60"/>
        <v>9249.0347176660343</v>
      </c>
      <c r="J269" s="39">
        <f t="shared" ca="1" si="61"/>
        <v>4396.347124873917</v>
      </c>
      <c r="K269" s="39">
        <f t="shared" ca="1" si="67"/>
        <v>92364.879601745561</v>
      </c>
      <c r="L269" s="54">
        <f t="shared" ca="1" si="68"/>
        <v>0.63829384723918381</v>
      </c>
      <c r="M269" s="186">
        <f t="shared" ca="1" si="69"/>
        <v>4830104.5170793533</v>
      </c>
      <c r="N269" s="39">
        <f t="shared" ca="1" si="62"/>
        <v>1023653.7785206343</v>
      </c>
      <c r="O269" s="39">
        <f t="shared" ca="1" si="63"/>
        <v>687778.95243238402</v>
      </c>
      <c r="P269" s="39">
        <f t="shared" ca="1" si="64"/>
        <v>326922.22619723622</v>
      </c>
      <c r="Q269" s="39">
        <f t="shared" ca="1" si="70"/>
        <v>6868459.4742296077</v>
      </c>
      <c r="S269" s="39">
        <f t="shared" ca="1" si="65"/>
        <v>2104.4803679961951</v>
      </c>
      <c r="T269" s="39">
        <f t="shared" ca="1" si="71"/>
        <v>90073.01284486783</v>
      </c>
      <c r="U269" s="39">
        <f t="shared" ca="1" si="72"/>
        <v>156493.87715566845</v>
      </c>
      <c r="V269" s="39">
        <f t="shared" ca="1" si="73"/>
        <v>6698031.1251880396</v>
      </c>
    </row>
    <row r="270" spans="5:22" x14ac:dyDescent="0.35">
      <c r="E270" s="4">
        <v>252</v>
      </c>
      <c r="F270" s="54">
        <f t="shared" ca="1" si="74"/>
        <v>6.2828352544327837E-2</v>
      </c>
      <c r="G270" s="39">
        <f t="shared" ca="1" si="66"/>
        <v>62376.648741729077</v>
      </c>
      <c r="H270" s="39">
        <f t="shared" ca="1" si="59"/>
        <v>13453.279094367177</v>
      </c>
      <c r="I270" s="39">
        <f t="shared" ca="1" si="60"/>
        <v>8880.2629936012763</v>
      </c>
      <c r="J270" s="39">
        <f t="shared" ca="1" si="61"/>
        <v>4654.5459191707414</v>
      </c>
      <c r="K270" s="39">
        <f t="shared" ca="1" si="67"/>
        <v>89364.736748868279</v>
      </c>
      <c r="L270" s="54">
        <f t="shared" ca="1" si="68"/>
        <v>9.598687364402303E-2</v>
      </c>
      <c r="M270" s="186">
        <f t="shared" ca="1" si="69"/>
        <v>4561802.120129738</v>
      </c>
      <c r="N270" s="39">
        <f t="shared" ca="1" si="62"/>
        <v>983880.96079815249</v>
      </c>
      <c r="O270" s="39">
        <f t="shared" ca="1" si="63"/>
        <v>649441.79222022474</v>
      </c>
      <c r="P270" s="39">
        <f t="shared" ca="1" si="64"/>
        <v>340401.70273061912</v>
      </c>
      <c r="Q270" s="39">
        <f t="shared" ca="1" si="70"/>
        <v>6535526.5758787347</v>
      </c>
      <c r="S270" s="39">
        <f t="shared" ca="1" si="65"/>
        <v>5106.9067916042404</v>
      </c>
      <c r="T270" s="39">
        <f t="shared" ca="1" si="71"/>
        <v>89817.097621301771</v>
      </c>
      <c r="U270" s="39">
        <f t="shared" ca="1" si="72"/>
        <v>373484.28777739109</v>
      </c>
      <c r="V270" s="39">
        <f t="shared" ca="1" si="73"/>
        <v>6568609.1609255066</v>
      </c>
    </row>
    <row r="271" spans="5:22" x14ac:dyDescent="0.35">
      <c r="E271" s="4">
        <v>253</v>
      </c>
      <c r="F271" s="54">
        <f t="shared" ca="1" si="74"/>
        <v>1.5268498683709386E-2</v>
      </c>
      <c r="G271" s="39">
        <f t="shared" ca="1" si="66"/>
        <v>63905.872137979444</v>
      </c>
      <c r="H271" s="39">
        <f t="shared" ca="1" si="59"/>
        <v>13548.427519022835</v>
      </c>
      <c r="I271" s="39">
        <f t="shared" ca="1" si="60"/>
        <v>8861.3692667887626</v>
      </c>
      <c r="J271" s="39">
        <f t="shared" ca="1" si="61"/>
        <v>4359.1179323763199</v>
      </c>
      <c r="K271" s="39">
        <f t="shared" ca="1" si="67"/>
        <v>90674.786856167368</v>
      </c>
      <c r="L271" s="54">
        <f t="shared" ca="1" si="68"/>
        <v>0.30813843098815341</v>
      </c>
      <c r="M271" s="186">
        <f t="shared" ca="1" si="69"/>
        <v>4711694.3029149994</v>
      </c>
      <c r="N271" s="39">
        <f t="shared" ca="1" si="62"/>
        <v>998907.4027032759</v>
      </c>
      <c r="O271" s="39">
        <f t="shared" ca="1" si="63"/>
        <v>653336.87959390681</v>
      </c>
      <c r="P271" s="39">
        <f t="shared" ca="1" si="64"/>
        <v>321391.92284813267</v>
      </c>
      <c r="Q271" s="39">
        <f t="shared" ca="1" si="70"/>
        <v>6685330.5080603147</v>
      </c>
      <c r="S271" s="39">
        <f t="shared" ca="1" si="65"/>
        <v>2925.3226546646674</v>
      </c>
      <c r="T271" s="39">
        <f t="shared" ca="1" si="71"/>
        <v>89240.991578455709</v>
      </c>
      <c r="U271" s="39">
        <f t="shared" ca="1" si="72"/>
        <v>215680.11866596976</v>
      </c>
      <c r="V271" s="39">
        <f t="shared" ca="1" si="73"/>
        <v>6579618.7038781522</v>
      </c>
    </row>
    <row r="272" spans="5:22" x14ac:dyDescent="0.35">
      <c r="E272" s="4">
        <v>254</v>
      </c>
      <c r="F272" s="54">
        <f t="shared" ca="1" si="74"/>
        <v>0.57466377113679501</v>
      </c>
      <c r="G272" s="39">
        <f t="shared" ca="1" si="66"/>
        <v>63752.283671930425</v>
      </c>
      <c r="H272" s="39">
        <f t="shared" ca="1" si="59"/>
        <v>13834.99416791132</v>
      </c>
      <c r="I272" s="39">
        <f t="shared" ca="1" si="60"/>
        <v>9068.4356333526775</v>
      </c>
      <c r="J272" s="39">
        <f t="shared" ca="1" si="61"/>
        <v>4617.0352249199541</v>
      </c>
      <c r="K272" s="39">
        <f t="shared" ca="1" si="67"/>
        <v>91272.748698114374</v>
      </c>
      <c r="L272" s="54">
        <f t="shared" ca="1" si="68"/>
        <v>0.57623690235139224</v>
      </c>
      <c r="M272" s="186">
        <f t="shared" ca="1" si="69"/>
        <v>4733127.4125929177</v>
      </c>
      <c r="N272" s="39">
        <f t="shared" ca="1" si="62"/>
        <v>1027144.2272747277</v>
      </c>
      <c r="O272" s="39">
        <f t="shared" ca="1" si="63"/>
        <v>673263.11801524041</v>
      </c>
      <c r="P272" s="39">
        <f t="shared" ca="1" si="64"/>
        <v>342780.12848028273</v>
      </c>
      <c r="Q272" s="39">
        <f t="shared" ca="1" si="70"/>
        <v>6776314.8863631682</v>
      </c>
      <c r="S272" s="39">
        <f t="shared" ca="1" si="65"/>
        <v>4730.0064480691526</v>
      </c>
      <c r="T272" s="39">
        <f t="shared" ca="1" si="71"/>
        <v>91385.719921263575</v>
      </c>
      <c r="U272" s="39">
        <f t="shared" ca="1" si="72"/>
        <v>351167.39184285072</v>
      </c>
      <c r="V272" s="39">
        <f t="shared" ca="1" si="73"/>
        <v>6784702.1497257361</v>
      </c>
    </row>
    <row r="273" spans="5:22" x14ac:dyDescent="0.35">
      <c r="E273" s="4">
        <v>255</v>
      </c>
      <c r="F273" s="54">
        <f t="shared" ca="1" si="74"/>
        <v>0.84566620607839549</v>
      </c>
      <c r="G273" s="39">
        <f t="shared" ca="1" si="66"/>
        <v>67388.459546019061</v>
      </c>
      <c r="H273" s="39">
        <f t="shared" ca="1" si="59"/>
        <v>14236.333906143906</v>
      </c>
      <c r="I273" s="39">
        <f t="shared" ca="1" si="60"/>
        <v>8961.6711315547891</v>
      </c>
      <c r="J273" s="39">
        <f t="shared" ca="1" si="61"/>
        <v>4503.1701579764194</v>
      </c>
      <c r="K273" s="39">
        <f t="shared" ca="1" si="67"/>
        <v>95089.634741694172</v>
      </c>
      <c r="L273" s="54">
        <f t="shared" ca="1" si="68"/>
        <v>0.30072613301322015</v>
      </c>
      <c r="M273" s="186">
        <f t="shared" ca="1" si="69"/>
        <v>4967403.2208302906</v>
      </c>
      <c r="N273" s="39">
        <f t="shared" ca="1" si="62"/>
        <v>1049402.3958197499</v>
      </c>
      <c r="O273" s="39">
        <f t="shared" ca="1" si="63"/>
        <v>660591.35856202943</v>
      </c>
      <c r="P273" s="39">
        <f t="shared" ca="1" si="64"/>
        <v>331942.02831425832</v>
      </c>
      <c r="Q273" s="39">
        <f t="shared" ca="1" si="70"/>
        <v>7009339.0035263272</v>
      </c>
      <c r="S273" s="39">
        <f t="shared" ca="1" si="65"/>
        <v>1556.1138368714128</v>
      </c>
      <c r="T273" s="39">
        <f t="shared" ca="1" si="71"/>
        <v>92142.578420589169</v>
      </c>
      <c r="U273" s="39">
        <f t="shared" ca="1" si="72"/>
        <v>114705.76619984888</v>
      </c>
      <c r="V273" s="39">
        <f t="shared" ca="1" si="73"/>
        <v>6792102.7414119178</v>
      </c>
    </row>
    <row r="274" spans="5:22" x14ac:dyDescent="0.35">
      <c r="E274" s="4">
        <v>256</v>
      </c>
      <c r="F274" s="54">
        <f t="shared" ca="1" si="74"/>
        <v>2.6743300152013427E-2</v>
      </c>
      <c r="G274" s="39">
        <f t="shared" ca="1" si="66"/>
        <v>61209.363009822308</v>
      </c>
      <c r="H274" s="39">
        <f t="shared" ca="1" si="59"/>
        <v>13208.935540250201</v>
      </c>
      <c r="I274" s="39">
        <f t="shared" ca="1" si="60"/>
        <v>8810.1143443760357</v>
      </c>
      <c r="J274" s="39">
        <f t="shared" ca="1" si="61"/>
        <v>4683.9899647452976</v>
      </c>
      <c r="K274" s="39">
        <f t="shared" ca="1" si="67"/>
        <v>87912.40285919384</v>
      </c>
      <c r="L274" s="54">
        <f t="shared" ca="1" si="68"/>
        <v>5.5965547049146136E-2</v>
      </c>
      <c r="M274" s="186">
        <f t="shared" ca="1" si="69"/>
        <v>4463516.908099601</v>
      </c>
      <c r="N274" s="39">
        <f t="shared" ca="1" si="62"/>
        <v>963223.66747132188</v>
      </c>
      <c r="O274" s="39">
        <f t="shared" ca="1" si="63"/>
        <v>642452.27208299655</v>
      </c>
      <c r="P274" s="39">
        <f t="shared" ca="1" si="64"/>
        <v>341566.50840582215</v>
      </c>
      <c r="Q274" s="39">
        <f t="shared" ca="1" si="70"/>
        <v>6410759.3560597422</v>
      </c>
      <c r="S274" s="39">
        <f t="shared" ca="1" si="65"/>
        <v>6224.2709334823576</v>
      </c>
      <c r="T274" s="39">
        <f t="shared" ca="1" si="71"/>
        <v>89452.683827930901</v>
      </c>
      <c r="U274" s="39">
        <f t="shared" ca="1" si="72"/>
        <v>453887.07194572786</v>
      </c>
      <c r="V274" s="39">
        <f t="shared" ca="1" si="73"/>
        <v>6523079.9195996476</v>
      </c>
    </row>
    <row r="275" spans="5:22" x14ac:dyDescent="0.35">
      <c r="E275" s="4">
        <v>257</v>
      </c>
      <c r="F275" s="54">
        <f t="shared" ca="1" si="74"/>
        <v>0.87331588588264286</v>
      </c>
      <c r="G275" s="39">
        <f t="shared" ca="1" si="66"/>
        <v>65737.643115303494</v>
      </c>
      <c r="H275" s="39">
        <f t="shared" ref="H275:H338" ca="1" si="75">NORMINV($F275,$C$6,$C$6*$D$6/2)*NORMINV(RAND(),D$10,D$10*$D$14/2)</f>
        <v>13541.284168963344</v>
      </c>
      <c r="I275" s="39">
        <f t="shared" ref="I275:I338" ca="1" si="76">NORMINV($F275,$C$6,$C$6*$D$6/2)*NORMINV(RAND(),D$11,D$11*$D$14/2)</f>
        <v>9084.8418095448214</v>
      </c>
      <c r="J275" s="39">
        <f t="shared" ref="J275:J338" ca="1" si="77">NORMINV($F275,$C$6,$C$6*$D$6/2)*NORMINV(RAND(),D$12,D$12*$D$14/2)</f>
        <v>4614.3266121366605</v>
      </c>
      <c r="K275" s="39">
        <f t="shared" ca="1" si="67"/>
        <v>92978.095705948319</v>
      </c>
      <c r="L275" s="54">
        <f t="shared" ca="1" si="68"/>
        <v>0.54569069797091219</v>
      </c>
      <c r="M275" s="186">
        <f t="shared" ca="1" si="69"/>
        <v>4876750.5267314417</v>
      </c>
      <c r="N275" s="39">
        <f t="shared" ref="N275:N338" ca="1" si="78">H275*NORMINV($L275,$C$17,$C$17*$C$20/2)</f>
        <v>1004560.8813170064</v>
      </c>
      <c r="O275" s="39">
        <f t="shared" ref="O275:O338" ca="1" si="79">I275*NORMINV($L275,$C$17,$C$17*$C$20/2)</f>
        <v>673959.46949694632</v>
      </c>
      <c r="P275" s="39">
        <f t="shared" ref="P275:P338" ca="1" si="80">J275*NORMINV($L275,$C$17,$C$17*$C$20/2)</f>
        <v>342314.06344730611</v>
      </c>
      <c r="Q275" s="39">
        <f t="shared" ca="1" si="70"/>
        <v>6897584.9409926999</v>
      </c>
      <c r="S275" s="39">
        <f t="shared" ref="S275:S338" ca="1" si="81">NORMINV($F275,$C$6,$C$6*$D$6/2)-G275-H275-I275</f>
        <v>3892.0830696778994</v>
      </c>
      <c r="T275" s="39">
        <f t="shared" ca="1" si="71"/>
        <v>92255.852163489559</v>
      </c>
      <c r="U275" s="39">
        <f t="shared" ca="1" si="72"/>
        <v>288734.38810153474</v>
      </c>
      <c r="V275" s="39">
        <f t="shared" ca="1" si="73"/>
        <v>6844005.2656469289</v>
      </c>
    </row>
    <row r="276" spans="5:22" x14ac:dyDescent="0.35">
      <c r="E276" s="4">
        <v>258</v>
      </c>
      <c r="F276" s="54">
        <f t="shared" ca="1" si="74"/>
        <v>0.24885205096071961</v>
      </c>
      <c r="G276" s="39">
        <f t="shared" ref="G276:G339" ca="1" si="82">NORMINV($F276,$C$6,$C$6*$D$6/2)*NORMINV(RAND(),D$9,D$9*$D$14/2)</f>
        <v>63712.59977656728</v>
      </c>
      <c r="H276" s="39">
        <f t="shared" ca="1" si="75"/>
        <v>13937.209192927075</v>
      </c>
      <c r="I276" s="39">
        <f t="shared" ca="1" si="76"/>
        <v>9182.120769733312</v>
      </c>
      <c r="J276" s="39">
        <f t="shared" ca="1" si="77"/>
        <v>4615.5303340476994</v>
      </c>
      <c r="K276" s="39">
        <f t="shared" ref="K276:K339" ca="1" si="83">SUM(G276:J276)</f>
        <v>91447.460073275375</v>
      </c>
      <c r="L276" s="54">
        <f t="shared" ref="L276:L339" ca="1" si="84">RAND()</f>
        <v>0.89507919051568252</v>
      </c>
      <c r="M276" s="186">
        <f t="shared" ref="M276:M339" ca="1" si="85">G276*NORMINV($L276,$C$17,$C$17*$C$20/2)</f>
        <v>4780306.3333298294</v>
      </c>
      <c r="N276" s="39">
        <f t="shared" ca="1" si="78"/>
        <v>1045697.8620796379</v>
      </c>
      <c r="O276" s="39">
        <f t="shared" ca="1" si="79"/>
        <v>688927.31144050672</v>
      </c>
      <c r="P276" s="39">
        <f t="shared" ca="1" si="80"/>
        <v>346299.61679320614</v>
      </c>
      <c r="Q276" s="39">
        <f t="shared" ref="Q276:Q339" ca="1" si="86">SUM(M276:P276)</f>
        <v>6861231.1236431804</v>
      </c>
      <c r="S276" s="39">
        <f t="shared" ca="1" si="81"/>
        <v>3763.5421003104238</v>
      </c>
      <c r="T276" s="39">
        <f t="shared" ref="T276:T339" ca="1" si="87">SUM(G276:I276)+S276</f>
        <v>90595.471839538106</v>
      </c>
      <c r="U276" s="39">
        <f t="shared" ref="U276:U339" ca="1" si="88">S276*NORMINV($L276,$C$17,$C$17*$C$20/2)</f>
        <v>282375.60860739194</v>
      </c>
      <c r="V276" s="39">
        <f t="shared" ref="V276:V339" ca="1" si="89">SUM(M276:O276)+U276</f>
        <v>6797307.1154573662</v>
      </c>
    </row>
    <row r="277" spans="5:22" x14ac:dyDescent="0.35">
      <c r="E277" s="4">
        <v>259</v>
      </c>
      <c r="F277" s="54">
        <f t="shared" ref="F277:F340" ca="1" si="90">RAND()</f>
        <v>4.0857677627644251E-2</v>
      </c>
      <c r="G277" s="39">
        <f t="shared" ca="1" si="82"/>
        <v>62629.761816411046</v>
      </c>
      <c r="H277" s="39">
        <f t="shared" ca="1" si="75"/>
        <v>13404.295619809896</v>
      </c>
      <c r="I277" s="39">
        <f t="shared" ca="1" si="76"/>
        <v>8897.2843092718958</v>
      </c>
      <c r="J277" s="39">
        <f t="shared" ca="1" si="77"/>
        <v>4467.4727746461886</v>
      </c>
      <c r="K277" s="39">
        <f t="shared" ca="1" si="83"/>
        <v>89398.814520139029</v>
      </c>
      <c r="L277" s="54">
        <f t="shared" ca="1" si="84"/>
        <v>0.46600789850131619</v>
      </c>
      <c r="M277" s="186">
        <f t="shared" ca="1" si="85"/>
        <v>4636906.2782971133</v>
      </c>
      <c r="N277" s="39">
        <f t="shared" ca="1" si="78"/>
        <v>992410.96745414264</v>
      </c>
      <c r="O277" s="39">
        <f t="shared" ca="1" si="79"/>
        <v>658726.33516301925</v>
      </c>
      <c r="P277" s="39">
        <f t="shared" ca="1" si="80"/>
        <v>330757.32616709813</v>
      </c>
      <c r="Q277" s="39">
        <f t="shared" ca="1" si="86"/>
        <v>6618800.907081374</v>
      </c>
      <c r="S277" s="39">
        <f t="shared" ca="1" si="81"/>
        <v>4694.7878450296012</v>
      </c>
      <c r="T277" s="39">
        <f t="shared" ca="1" si="87"/>
        <v>89626.12959052244</v>
      </c>
      <c r="U277" s="39">
        <f t="shared" ca="1" si="88"/>
        <v>347587.00340748328</v>
      </c>
      <c r="V277" s="39">
        <f t="shared" ca="1" si="89"/>
        <v>6635630.5843217587</v>
      </c>
    </row>
    <row r="278" spans="5:22" x14ac:dyDescent="0.35">
      <c r="E278" s="4">
        <v>260</v>
      </c>
      <c r="F278" s="54">
        <f t="shared" ca="1" si="90"/>
        <v>0.38304274933891014</v>
      </c>
      <c r="G278" s="39">
        <f t="shared" ca="1" si="82"/>
        <v>63686.656057405948</v>
      </c>
      <c r="H278" s="39">
        <f t="shared" ca="1" si="75"/>
        <v>13498.158144004996</v>
      </c>
      <c r="I278" s="39">
        <f t="shared" ca="1" si="76"/>
        <v>8964.4960288242455</v>
      </c>
      <c r="J278" s="39">
        <f t="shared" ca="1" si="77"/>
        <v>4495.5839815271083</v>
      </c>
      <c r="K278" s="39">
        <f t="shared" ca="1" si="83"/>
        <v>90644.894211762294</v>
      </c>
      <c r="L278" s="54">
        <f t="shared" ca="1" si="84"/>
        <v>0.8702600226916386</v>
      </c>
      <c r="M278" s="186">
        <f t="shared" ca="1" si="85"/>
        <v>4772395.6988835596</v>
      </c>
      <c r="N278" s="39">
        <f t="shared" ca="1" si="78"/>
        <v>1011492.1375560035</v>
      </c>
      <c r="O278" s="39">
        <f t="shared" ca="1" si="79"/>
        <v>671759.59516631847</v>
      </c>
      <c r="P278" s="39">
        <f t="shared" ca="1" si="80"/>
        <v>336879.13584395032</v>
      </c>
      <c r="Q278" s="39">
        <f t="shared" ca="1" si="86"/>
        <v>6792526.5674498314</v>
      </c>
      <c r="S278" s="39">
        <f t="shared" ca="1" si="81"/>
        <v>4793.3289450808243</v>
      </c>
      <c r="T278" s="39">
        <f t="shared" ca="1" si="87"/>
        <v>90942.639175316013</v>
      </c>
      <c r="U278" s="39">
        <f t="shared" ca="1" si="88"/>
        <v>359190.82358819572</v>
      </c>
      <c r="V278" s="39">
        <f t="shared" ca="1" si="89"/>
        <v>6814838.2551940773</v>
      </c>
    </row>
    <row r="279" spans="5:22" x14ac:dyDescent="0.35">
      <c r="E279" s="4">
        <v>261</v>
      </c>
      <c r="F279" s="54">
        <f t="shared" ca="1" si="90"/>
        <v>0.33467062510156476</v>
      </c>
      <c r="G279" s="39">
        <f t="shared" ca="1" si="82"/>
        <v>62475.869060530284</v>
      </c>
      <c r="H279" s="39">
        <f t="shared" ca="1" si="75"/>
        <v>13660.653475488982</v>
      </c>
      <c r="I279" s="39">
        <f t="shared" ca="1" si="76"/>
        <v>9337.6453001423451</v>
      </c>
      <c r="J279" s="39">
        <f t="shared" ca="1" si="77"/>
        <v>4489.9506716949109</v>
      </c>
      <c r="K279" s="39">
        <f t="shared" ca="1" si="83"/>
        <v>89964.118507856532</v>
      </c>
      <c r="L279" s="54">
        <f t="shared" ca="1" si="84"/>
        <v>0.39487009985011701</v>
      </c>
      <c r="M279" s="186">
        <f t="shared" ca="1" si="85"/>
        <v>4617117.5301345643</v>
      </c>
      <c r="N279" s="39">
        <f t="shared" ca="1" si="78"/>
        <v>1009555.2664287898</v>
      </c>
      <c r="O279" s="39">
        <f t="shared" ca="1" si="79"/>
        <v>690074.52723379387</v>
      </c>
      <c r="P279" s="39">
        <f t="shared" ca="1" si="80"/>
        <v>331818.19264710002</v>
      </c>
      <c r="Q279" s="39">
        <f t="shared" ca="1" si="86"/>
        <v>6648565.5164442481</v>
      </c>
      <c r="S279" s="39">
        <f t="shared" ca="1" si="81"/>
        <v>5350.3006982829793</v>
      </c>
      <c r="T279" s="39">
        <f t="shared" ca="1" si="87"/>
        <v>90824.468534444604</v>
      </c>
      <c r="U279" s="39">
        <f t="shared" ca="1" si="88"/>
        <v>395400.13635664457</v>
      </c>
      <c r="V279" s="39">
        <f t="shared" ca="1" si="89"/>
        <v>6712147.4601537921</v>
      </c>
    </row>
    <row r="280" spans="5:22" x14ac:dyDescent="0.35">
      <c r="E280" s="4">
        <v>262</v>
      </c>
      <c r="F280" s="54">
        <f t="shared" ca="1" si="90"/>
        <v>0.4176293889939745</v>
      </c>
      <c r="G280" s="39">
        <f t="shared" ca="1" si="82"/>
        <v>63126.221528497888</v>
      </c>
      <c r="H280" s="39">
        <f t="shared" ca="1" si="75"/>
        <v>13281.990715130232</v>
      </c>
      <c r="I280" s="39">
        <f t="shared" ca="1" si="76"/>
        <v>8827.8323004139402</v>
      </c>
      <c r="J280" s="39">
        <f t="shared" ca="1" si="77"/>
        <v>4649.7737241284485</v>
      </c>
      <c r="K280" s="39">
        <f t="shared" ca="1" si="83"/>
        <v>89885.818268170508</v>
      </c>
      <c r="L280" s="54">
        <f t="shared" ca="1" si="84"/>
        <v>0.93455772622003419</v>
      </c>
      <c r="M280" s="186">
        <f t="shared" ca="1" si="85"/>
        <v>4748314.714455029</v>
      </c>
      <c r="N280" s="39">
        <f t="shared" ca="1" si="78"/>
        <v>999062.99510476436</v>
      </c>
      <c r="O280" s="39">
        <f t="shared" ca="1" si="79"/>
        <v>664023.99817124521</v>
      </c>
      <c r="P280" s="39">
        <f t="shared" ca="1" si="80"/>
        <v>349753.05758159858</v>
      </c>
      <c r="Q280" s="39">
        <f t="shared" ca="1" si="86"/>
        <v>6761154.7653126372</v>
      </c>
      <c r="S280" s="39">
        <f t="shared" ca="1" si="81"/>
        <v>5788.2651605143164</v>
      </c>
      <c r="T280" s="39">
        <f t="shared" ca="1" si="87"/>
        <v>91024.309704556377</v>
      </c>
      <c r="U280" s="39">
        <f t="shared" ca="1" si="88"/>
        <v>435389.6679912933</v>
      </c>
      <c r="V280" s="39">
        <f t="shared" ca="1" si="89"/>
        <v>6846791.3757223319</v>
      </c>
    </row>
    <row r="281" spans="5:22" x14ac:dyDescent="0.35">
      <c r="E281" s="4">
        <v>263</v>
      </c>
      <c r="F281" s="54">
        <f t="shared" ca="1" si="90"/>
        <v>0.29401764438008415</v>
      </c>
      <c r="G281" s="39">
        <f t="shared" ca="1" si="82"/>
        <v>63598.029218957912</v>
      </c>
      <c r="H281" s="39">
        <f t="shared" ca="1" si="75"/>
        <v>13809.48778060511</v>
      </c>
      <c r="I281" s="39">
        <f t="shared" ca="1" si="76"/>
        <v>9795.4542998414508</v>
      </c>
      <c r="J281" s="39">
        <f t="shared" ca="1" si="77"/>
        <v>4641.0806923487562</v>
      </c>
      <c r="K281" s="39">
        <f t="shared" ca="1" si="83"/>
        <v>91844.051991753237</v>
      </c>
      <c r="L281" s="54">
        <f t="shared" ca="1" si="84"/>
        <v>0.9244739216622152</v>
      </c>
      <c r="M281" s="186">
        <f t="shared" ca="1" si="85"/>
        <v>4780278.8525101338</v>
      </c>
      <c r="N281" s="39">
        <f t="shared" ca="1" si="78"/>
        <v>1037975.5978656309</v>
      </c>
      <c r="O281" s="39">
        <f t="shared" ca="1" si="79"/>
        <v>736265.00090200116</v>
      </c>
      <c r="P281" s="39">
        <f t="shared" ca="1" si="80"/>
        <v>348841.93989795097</v>
      </c>
      <c r="Q281" s="39">
        <f t="shared" ca="1" si="86"/>
        <v>6903361.3911757162</v>
      </c>
      <c r="S281" s="39">
        <f t="shared" ca="1" si="81"/>
        <v>3516.9358321829877</v>
      </c>
      <c r="T281" s="39">
        <f t="shared" ca="1" si="87"/>
        <v>90719.907131587475</v>
      </c>
      <c r="U281" s="39">
        <f t="shared" ca="1" si="88"/>
        <v>264346.77600368159</v>
      </c>
      <c r="V281" s="39">
        <f t="shared" ca="1" si="89"/>
        <v>6818866.2272814475</v>
      </c>
    </row>
    <row r="282" spans="5:22" x14ac:dyDescent="0.35">
      <c r="E282" s="4">
        <v>264</v>
      </c>
      <c r="F282" s="54">
        <f t="shared" ca="1" si="90"/>
        <v>7.2631284898495907E-2</v>
      </c>
      <c r="G282" s="39">
        <f t="shared" ca="1" si="82"/>
        <v>62282.62122629353</v>
      </c>
      <c r="H282" s="39">
        <f t="shared" ca="1" si="75"/>
        <v>13642.348579154526</v>
      </c>
      <c r="I282" s="39">
        <f t="shared" ca="1" si="76"/>
        <v>8871.7220930778822</v>
      </c>
      <c r="J282" s="39">
        <f t="shared" ca="1" si="77"/>
        <v>4502.0348914690221</v>
      </c>
      <c r="K282" s="39">
        <f t="shared" ca="1" si="83"/>
        <v>89298.726789994966</v>
      </c>
      <c r="L282" s="54">
        <f t="shared" ca="1" si="84"/>
        <v>0.40489757338577459</v>
      </c>
      <c r="M282" s="186">
        <f t="shared" ca="1" si="85"/>
        <v>4604034.0325453402</v>
      </c>
      <c r="N282" s="39">
        <f t="shared" ca="1" si="78"/>
        <v>1008464.8960753422</v>
      </c>
      <c r="O282" s="39">
        <f t="shared" ca="1" si="79"/>
        <v>655812.32195428747</v>
      </c>
      <c r="P282" s="39">
        <f t="shared" ca="1" si="80"/>
        <v>332797.84068046761</v>
      </c>
      <c r="Q282" s="39">
        <f t="shared" ca="1" si="86"/>
        <v>6601109.0912554376</v>
      </c>
      <c r="S282" s="39">
        <f t="shared" ca="1" si="81"/>
        <v>5088.8030036474393</v>
      </c>
      <c r="T282" s="39">
        <f t="shared" ca="1" si="87"/>
        <v>89885.494902173377</v>
      </c>
      <c r="U282" s="39">
        <f t="shared" ca="1" si="88"/>
        <v>376172.70680670795</v>
      </c>
      <c r="V282" s="39">
        <f t="shared" ca="1" si="89"/>
        <v>6644483.9573816778</v>
      </c>
    </row>
    <row r="283" spans="5:22" x14ac:dyDescent="0.35">
      <c r="E283" s="4">
        <v>265</v>
      </c>
      <c r="F283" s="54">
        <f t="shared" ca="1" si="90"/>
        <v>0.78864476233358993</v>
      </c>
      <c r="G283" s="39">
        <f t="shared" ca="1" si="82"/>
        <v>65562.957228873885</v>
      </c>
      <c r="H283" s="39">
        <f t="shared" ca="1" si="75"/>
        <v>13636.834952574845</v>
      </c>
      <c r="I283" s="39">
        <f t="shared" ca="1" si="76"/>
        <v>9430.3936832256168</v>
      </c>
      <c r="J283" s="39">
        <f t="shared" ca="1" si="77"/>
        <v>4386.7029266337386</v>
      </c>
      <c r="K283" s="39">
        <f t="shared" ca="1" si="83"/>
        <v>93016.888791308083</v>
      </c>
      <c r="L283" s="54">
        <f t="shared" ca="1" si="84"/>
        <v>0.31997909207331654</v>
      </c>
      <c r="M283" s="186">
        <f t="shared" ca="1" si="85"/>
        <v>4835490.476413236</v>
      </c>
      <c r="N283" s="39">
        <f t="shared" ca="1" si="78"/>
        <v>1005762.8320730249</v>
      </c>
      <c r="O283" s="39">
        <f t="shared" ca="1" si="79"/>
        <v>695523.52077222255</v>
      </c>
      <c r="P283" s="39">
        <f t="shared" ca="1" si="80"/>
        <v>323534.21994897176</v>
      </c>
      <c r="Q283" s="39">
        <f t="shared" ca="1" si="86"/>
        <v>6860311.0492074545</v>
      </c>
      <c r="S283" s="39">
        <f t="shared" ca="1" si="81"/>
        <v>3315.1020610325813</v>
      </c>
      <c r="T283" s="39">
        <f t="shared" ca="1" si="87"/>
        <v>91945.287925706929</v>
      </c>
      <c r="U283" s="39">
        <f t="shared" ca="1" si="88"/>
        <v>244500.02138404566</v>
      </c>
      <c r="V283" s="39">
        <f t="shared" ca="1" si="89"/>
        <v>6781276.8506425284</v>
      </c>
    </row>
    <row r="284" spans="5:22" x14ac:dyDescent="0.35">
      <c r="E284" s="4">
        <v>266</v>
      </c>
      <c r="F284" s="54">
        <f t="shared" ca="1" si="90"/>
        <v>0.29577040468301252</v>
      </c>
      <c r="G284" s="39">
        <f t="shared" ca="1" si="82"/>
        <v>66569.124567685867</v>
      </c>
      <c r="H284" s="39">
        <f t="shared" ca="1" si="75"/>
        <v>13873.175975277882</v>
      </c>
      <c r="I284" s="39">
        <f t="shared" ca="1" si="76"/>
        <v>8759.1443310698905</v>
      </c>
      <c r="J284" s="39">
        <f t="shared" ca="1" si="77"/>
        <v>4350.5262792319872</v>
      </c>
      <c r="K284" s="39">
        <f t="shared" ca="1" si="83"/>
        <v>93551.971153265637</v>
      </c>
      <c r="L284" s="54">
        <f t="shared" ca="1" si="84"/>
        <v>0.4882231391300661</v>
      </c>
      <c r="M284" s="186">
        <f t="shared" ca="1" si="85"/>
        <v>4931315.7540946584</v>
      </c>
      <c r="N284" s="39">
        <f t="shared" ca="1" si="78"/>
        <v>1027698.8272041142</v>
      </c>
      <c r="O284" s="39">
        <f t="shared" ca="1" si="79"/>
        <v>648860.96539057163</v>
      </c>
      <c r="P284" s="39">
        <f t="shared" ca="1" si="80"/>
        <v>322278.81797612936</v>
      </c>
      <c r="Q284" s="39">
        <f t="shared" ca="1" si="86"/>
        <v>6930154.3646654729</v>
      </c>
      <c r="S284" s="39">
        <f t="shared" ca="1" si="81"/>
        <v>1523.0966633829648</v>
      </c>
      <c r="T284" s="39">
        <f t="shared" ca="1" si="87"/>
        <v>90724.541537416619</v>
      </c>
      <c r="U284" s="39">
        <f t="shared" ca="1" si="88"/>
        <v>112828.14097265997</v>
      </c>
      <c r="V284" s="39">
        <f t="shared" ca="1" si="89"/>
        <v>6720703.6876620036</v>
      </c>
    </row>
    <row r="285" spans="5:22" x14ac:dyDescent="0.35">
      <c r="E285" s="4">
        <v>267</v>
      </c>
      <c r="F285" s="54">
        <f t="shared" ca="1" si="90"/>
        <v>3.6885531223645462E-2</v>
      </c>
      <c r="G285" s="39">
        <f t="shared" ca="1" si="82"/>
        <v>63100.892934802971</v>
      </c>
      <c r="H285" s="39">
        <f t="shared" ca="1" si="75"/>
        <v>13996.837579500903</v>
      </c>
      <c r="I285" s="39">
        <f t="shared" ca="1" si="76"/>
        <v>8771.6770761247226</v>
      </c>
      <c r="J285" s="39">
        <f t="shared" ca="1" si="77"/>
        <v>4587.2220347698512</v>
      </c>
      <c r="K285" s="39">
        <f t="shared" ca="1" si="83"/>
        <v>90456.629625198431</v>
      </c>
      <c r="L285" s="54">
        <f t="shared" ca="1" si="84"/>
        <v>0.17735926089324339</v>
      </c>
      <c r="M285" s="186">
        <f t="shared" ca="1" si="85"/>
        <v>4632502.9945958732</v>
      </c>
      <c r="N285" s="39">
        <f t="shared" ca="1" si="78"/>
        <v>1027566.9485201152</v>
      </c>
      <c r="O285" s="39">
        <f t="shared" ca="1" si="79"/>
        <v>643965.85266646557</v>
      </c>
      <c r="P285" s="39">
        <f t="shared" ca="1" si="80"/>
        <v>336767.33917067922</v>
      </c>
      <c r="Q285" s="39">
        <f t="shared" ca="1" si="86"/>
        <v>6640803.1349531338</v>
      </c>
      <c r="S285" s="39">
        <f t="shared" ca="1" si="81"/>
        <v>3713.6581293492382</v>
      </c>
      <c r="T285" s="39">
        <f t="shared" ca="1" si="87"/>
        <v>89583.06571977782</v>
      </c>
      <c r="U285" s="39">
        <f t="shared" ca="1" si="88"/>
        <v>272635.32424003357</v>
      </c>
      <c r="V285" s="39">
        <f t="shared" ca="1" si="89"/>
        <v>6576671.1200224878</v>
      </c>
    </row>
    <row r="286" spans="5:22" x14ac:dyDescent="0.35">
      <c r="E286" s="4">
        <v>268</v>
      </c>
      <c r="F286" s="54">
        <f t="shared" ca="1" si="90"/>
        <v>0.31870331073253744</v>
      </c>
      <c r="G286" s="39">
        <f t="shared" ca="1" si="82"/>
        <v>62318.162388396711</v>
      </c>
      <c r="H286" s="39">
        <f t="shared" ca="1" si="75"/>
        <v>13732.52370772348</v>
      </c>
      <c r="I286" s="39">
        <f t="shared" ca="1" si="76"/>
        <v>9249.4266200199672</v>
      </c>
      <c r="J286" s="39">
        <f t="shared" ca="1" si="77"/>
        <v>4604.369135834705</v>
      </c>
      <c r="K286" s="39">
        <f t="shared" ca="1" si="83"/>
        <v>89904.481851974851</v>
      </c>
      <c r="L286" s="54">
        <f t="shared" ca="1" si="84"/>
        <v>0.46296604401398467</v>
      </c>
      <c r="M286" s="186">
        <f t="shared" ca="1" si="85"/>
        <v>4613482.9596035182</v>
      </c>
      <c r="N286" s="39">
        <f t="shared" ca="1" si="78"/>
        <v>1016634.0227280178</v>
      </c>
      <c r="O286" s="39">
        <f t="shared" ca="1" si="79"/>
        <v>684745.35291352856</v>
      </c>
      <c r="P286" s="39">
        <f t="shared" ca="1" si="80"/>
        <v>340866.57458713773</v>
      </c>
      <c r="Q286" s="39">
        <f t="shared" ca="1" si="86"/>
        <v>6655728.9098322019</v>
      </c>
      <c r="S286" s="39">
        <f t="shared" ca="1" si="81"/>
        <v>5483.9702871962018</v>
      </c>
      <c r="T286" s="39">
        <f t="shared" ca="1" si="87"/>
        <v>90784.08300333636</v>
      </c>
      <c r="U286" s="39">
        <f t="shared" ca="1" si="88"/>
        <v>405984.42735311534</v>
      </c>
      <c r="V286" s="39">
        <f t="shared" ca="1" si="89"/>
        <v>6720846.7625981802</v>
      </c>
    </row>
    <row r="287" spans="5:22" x14ac:dyDescent="0.35">
      <c r="E287" s="4">
        <v>269</v>
      </c>
      <c r="F287" s="54">
        <f t="shared" ca="1" si="90"/>
        <v>0.2771725823083141</v>
      </c>
      <c r="G287" s="39">
        <f t="shared" ca="1" si="82"/>
        <v>64326.433782993488</v>
      </c>
      <c r="H287" s="39">
        <f t="shared" ca="1" si="75"/>
        <v>13678.421700487243</v>
      </c>
      <c r="I287" s="39">
        <f t="shared" ca="1" si="76"/>
        <v>8751.9201024740596</v>
      </c>
      <c r="J287" s="39">
        <f t="shared" ca="1" si="77"/>
        <v>4559.9488127886325</v>
      </c>
      <c r="K287" s="39">
        <f t="shared" ca="1" si="83"/>
        <v>91316.724398743419</v>
      </c>
      <c r="L287" s="54">
        <f t="shared" ca="1" si="84"/>
        <v>0.10692612614307839</v>
      </c>
      <c r="M287" s="186">
        <f t="shared" ca="1" si="85"/>
        <v>4707338.0297416933</v>
      </c>
      <c r="N287" s="39">
        <f t="shared" ca="1" si="78"/>
        <v>1000971.9313022244</v>
      </c>
      <c r="O287" s="39">
        <f t="shared" ca="1" si="79"/>
        <v>640455.93558971526</v>
      </c>
      <c r="P287" s="39">
        <f t="shared" ca="1" si="80"/>
        <v>333692.06402034918</v>
      </c>
      <c r="Q287" s="39">
        <f t="shared" ca="1" si="86"/>
        <v>6682457.9606539812</v>
      </c>
      <c r="S287" s="39">
        <f t="shared" ca="1" si="81"/>
        <v>3917.9110720024328</v>
      </c>
      <c r="T287" s="39">
        <f t="shared" ca="1" si="87"/>
        <v>90674.686657957223</v>
      </c>
      <c r="U287" s="39">
        <f t="shared" ca="1" si="88"/>
        <v>286708.44475228799</v>
      </c>
      <c r="V287" s="39">
        <f t="shared" ca="1" si="89"/>
        <v>6635474.3413859205</v>
      </c>
    </row>
    <row r="288" spans="5:22" x14ac:dyDescent="0.35">
      <c r="E288" s="4">
        <v>270</v>
      </c>
      <c r="F288" s="54">
        <f t="shared" ca="1" si="90"/>
        <v>0.81099532826655973</v>
      </c>
      <c r="G288" s="39">
        <f t="shared" ca="1" si="82"/>
        <v>64524.77979164612</v>
      </c>
      <c r="H288" s="39">
        <f t="shared" ca="1" si="75"/>
        <v>14166.50024010949</v>
      </c>
      <c r="I288" s="39">
        <f t="shared" ca="1" si="76"/>
        <v>8937.8758522873668</v>
      </c>
      <c r="J288" s="39">
        <f t="shared" ca="1" si="77"/>
        <v>4412.8046163006657</v>
      </c>
      <c r="K288" s="39">
        <f t="shared" ca="1" si="83"/>
        <v>92041.960500343645</v>
      </c>
      <c r="L288" s="54">
        <f t="shared" ca="1" si="84"/>
        <v>0.11233560863218839</v>
      </c>
      <c r="M288" s="186">
        <f t="shared" ca="1" si="85"/>
        <v>4723231.7877910705</v>
      </c>
      <c r="N288" s="39">
        <f t="shared" ca="1" si="78"/>
        <v>1036991.7490907559</v>
      </c>
      <c r="O288" s="39">
        <f t="shared" ca="1" si="79"/>
        <v>654254.99284415168</v>
      </c>
      <c r="P288" s="39">
        <f t="shared" ca="1" si="80"/>
        <v>323018.52256334148</v>
      </c>
      <c r="Q288" s="39">
        <f t="shared" ca="1" si="86"/>
        <v>6737497.0522893192</v>
      </c>
      <c r="S288" s="39">
        <f t="shared" ca="1" si="81"/>
        <v>4388.9594445966231</v>
      </c>
      <c r="T288" s="39">
        <f t="shared" ca="1" si="87"/>
        <v>92018.1153286396</v>
      </c>
      <c r="U288" s="39">
        <f t="shared" ca="1" si="88"/>
        <v>321273.04937704705</v>
      </c>
      <c r="V288" s="39">
        <f t="shared" ca="1" si="89"/>
        <v>6735751.5791030256</v>
      </c>
    </row>
    <row r="289" spans="5:22" x14ac:dyDescent="0.35">
      <c r="E289" s="4">
        <v>271</v>
      </c>
      <c r="F289" s="54">
        <f t="shared" ca="1" si="90"/>
        <v>0.53592034194441163</v>
      </c>
      <c r="G289" s="39">
        <f t="shared" ca="1" si="82"/>
        <v>62302.803610588453</v>
      </c>
      <c r="H289" s="39">
        <f t="shared" ca="1" si="75"/>
        <v>13175.576078212784</v>
      </c>
      <c r="I289" s="39">
        <f t="shared" ca="1" si="76"/>
        <v>9324.2774282947266</v>
      </c>
      <c r="J289" s="39">
        <f t="shared" ca="1" si="77"/>
        <v>4532.3064320384983</v>
      </c>
      <c r="K289" s="39">
        <f t="shared" ca="1" si="83"/>
        <v>89334.963549134467</v>
      </c>
      <c r="L289" s="54">
        <f t="shared" ca="1" si="84"/>
        <v>0.42948965680602347</v>
      </c>
      <c r="M289" s="186">
        <f t="shared" ca="1" si="85"/>
        <v>4608435.2007142771</v>
      </c>
      <c r="N289" s="39">
        <f t="shared" ca="1" si="78"/>
        <v>974575.54186543066</v>
      </c>
      <c r="O289" s="39">
        <f t="shared" ca="1" si="79"/>
        <v>689701.35903284035</v>
      </c>
      <c r="P289" s="39">
        <f t="shared" ca="1" si="80"/>
        <v>335247.2006296711</v>
      </c>
      <c r="Q289" s="39">
        <f t="shared" ca="1" si="86"/>
        <v>6607959.3022422194</v>
      </c>
      <c r="S289" s="39">
        <f t="shared" ca="1" si="81"/>
        <v>6493.582290887296</v>
      </c>
      <c r="T289" s="39">
        <f t="shared" ca="1" si="87"/>
        <v>91296.239407983259</v>
      </c>
      <c r="U289" s="39">
        <f t="shared" ca="1" si="88"/>
        <v>480319.52775515273</v>
      </c>
      <c r="V289" s="39">
        <f t="shared" ca="1" si="89"/>
        <v>6753031.6293677008</v>
      </c>
    </row>
    <row r="290" spans="5:22" x14ac:dyDescent="0.35">
      <c r="E290" s="4">
        <v>272</v>
      </c>
      <c r="F290" s="54">
        <f t="shared" ca="1" si="90"/>
        <v>2.300445421339703E-2</v>
      </c>
      <c r="G290" s="39">
        <f t="shared" ca="1" si="82"/>
        <v>62553.954600679637</v>
      </c>
      <c r="H290" s="39">
        <f t="shared" ca="1" si="75"/>
        <v>13863.771353642289</v>
      </c>
      <c r="I290" s="39">
        <f t="shared" ca="1" si="76"/>
        <v>9003.9624319600625</v>
      </c>
      <c r="J290" s="39">
        <f t="shared" ca="1" si="77"/>
        <v>4476.0079196626593</v>
      </c>
      <c r="K290" s="39">
        <f t="shared" ca="1" si="83"/>
        <v>89897.696305944643</v>
      </c>
      <c r="L290" s="54">
        <f t="shared" ca="1" si="84"/>
        <v>0.40570248368146278</v>
      </c>
      <c r="M290" s="186">
        <f t="shared" ca="1" si="85"/>
        <v>4624187.6886956207</v>
      </c>
      <c r="N290" s="39">
        <f t="shared" ca="1" si="78"/>
        <v>1024854.1634441632</v>
      </c>
      <c r="O290" s="39">
        <f t="shared" ca="1" si="79"/>
        <v>665601.5993414945</v>
      </c>
      <c r="P290" s="39">
        <f t="shared" ca="1" si="80"/>
        <v>330880.7708279292</v>
      </c>
      <c r="Q290" s="39">
        <f t="shared" ca="1" si="86"/>
        <v>6645524.2223092085</v>
      </c>
      <c r="S290" s="39">
        <f t="shared" ca="1" si="81"/>
        <v>3972.3081152135637</v>
      </c>
      <c r="T290" s="39">
        <f t="shared" ca="1" si="87"/>
        <v>89393.996501495538</v>
      </c>
      <c r="U290" s="39">
        <f t="shared" ca="1" si="88"/>
        <v>293645.67595022515</v>
      </c>
      <c r="V290" s="39">
        <f t="shared" ca="1" si="89"/>
        <v>6608289.1274315044</v>
      </c>
    </row>
    <row r="291" spans="5:22" x14ac:dyDescent="0.35">
      <c r="E291" s="4">
        <v>273</v>
      </c>
      <c r="F291" s="54">
        <f t="shared" ca="1" si="90"/>
        <v>0.80356263086549817</v>
      </c>
      <c r="G291" s="39">
        <f t="shared" ca="1" si="82"/>
        <v>63636.589690345216</v>
      </c>
      <c r="H291" s="39">
        <f t="shared" ca="1" si="75"/>
        <v>14169.049106254355</v>
      </c>
      <c r="I291" s="39">
        <f t="shared" ca="1" si="76"/>
        <v>8935.4516489028647</v>
      </c>
      <c r="J291" s="39">
        <f t="shared" ca="1" si="77"/>
        <v>4608.9672316917176</v>
      </c>
      <c r="K291" s="39">
        <f t="shared" ca="1" si="83"/>
        <v>91350.057677194141</v>
      </c>
      <c r="L291" s="54">
        <f t="shared" ca="1" si="84"/>
        <v>0.3998650691961988</v>
      </c>
      <c r="M291" s="186">
        <f t="shared" ca="1" si="85"/>
        <v>4703508.3165320866</v>
      </c>
      <c r="N291" s="39">
        <f t="shared" ca="1" si="78"/>
        <v>1047262.9132533477</v>
      </c>
      <c r="O291" s="39">
        <f t="shared" ca="1" si="79"/>
        <v>660437.20047055488</v>
      </c>
      <c r="P291" s="39">
        <f t="shared" ca="1" si="80"/>
        <v>340658.0366794049</v>
      </c>
      <c r="Q291" s="39">
        <f t="shared" ca="1" si="86"/>
        <v>6751866.4669353934</v>
      </c>
      <c r="S291" s="39">
        <f t="shared" ca="1" si="81"/>
        <v>5252.2562279778576</v>
      </c>
      <c r="T291" s="39">
        <f t="shared" ca="1" si="87"/>
        <v>91993.346673480293</v>
      </c>
      <c r="U291" s="39">
        <f t="shared" ca="1" si="88"/>
        <v>388204.82004238095</v>
      </c>
      <c r="V291" s="39">
        <f t="shared" ca="1" si="89"/>
        <v>6799413.2502983697</v>
      </c>
    </row>
    <row r="292" spans="5:22" x14ac:dyDescent="0.35">
      <c r="E292" s="4">
        <v>274</v>
      </c>
      <c r="F292" s="54">
        <f t="shared" ca="1" si="90"/>
        <v>0.2521182977903752</v>
      </c>
      <c r="G292" s="39">
        <f t="shared" ca="1" si="82"/>
        <v>62752.268255276671</v>
      </c>
      <c r="H292" s="39">
        <f t="shared" ca="1" si="75"/>
        <v>14078.29961373365</v>
      </c>
      <c r="I292" s="39">
        <f t="shared" ca="1" si="76"/>
        <v>9287.5318083238344</v>
      </c>
      <c r="J292" s="39">
        <f t="shared" ca="1" si="77"/>
        <v>4469.2346854422303</v>
      </c>
      <c r="K292" s="39">
        <f t="shared" ca="1" si="83"/>
        <v>90587.334362776397</v>
      </c>
      <c r="L292" s="54">
        <f t="shared" ca="1" si="84"/>
        <v>7.9365913868742699E-2</v>
      </c>
      <c r="M292" s="186">
        <f t="shared" ca="1" si="85"/>
        <v>4584409.1249016318</v>
      </c>
      <c r="N292" s="39">
        <f t="shared" ca="1" si="78"/>
        <v>1028499.6384472941</v>
      </c>
      <c r="O292" s="39">
        <f t="shared" ca="1" si="79"/>
        <v>678506.8771807095</v>
      </c>
      <c r="P292" s="39">
        <f t="shared" ca="1" si="80"/>
        <v>326502.94312740461</v>
      </c>
      <c r="Q292" s="39">
        <f t="shared" ca="1" si="86"/>
        <v>6617918.5836570403</v>
      </c>
      <c r="S292" s="39">
        <f t="shared" ca="1" si="81"/>
        <v>4486.7379812427153</v>
      </c>
      <c r="T292" s="39">
        <f t="shared" ca="1" si="87"/>
        <v>90604.837658576871</v>
      </c>
      <c r="U292" s="39">
        <f t="shared" ca="1" si="88"/>
        <v>327781.65816376265</v>
      </c>
      <c r="V292" s="39">
        <f t="shared" ca="1" si="89"/>
        <v>6619197.298693398</v>
      </c>
    </row>
    <row r="293" spans="5:22" x14ac:dyDescent="0.35">
      <c r="E293" s="4">
        <v>275</v>
      </c>
      <c r="F293" s="54">
        <f t="shared" ca="1" si="90"/>
        <v>0.83951664960696493</v>
      </c>
      <c r="G293" s="39">
        <f t="shared" ca="1" si="82"/>
        <v>65789.197075465505</v>
      </c>
      <c r="H293" s="39">
        <f t="shared" ca="1" si="75"/>
        <v>13755.775694315938</v>
      </c>
      <c r="I293" s="39">
        <f t="shared" ca="1" si="76"/>
        <v>9367.4904096980881</v>
      </c>
      <c r="J293" s="39">
        <f t="shared" ca="1" si="77"/>
        <v>4620.4872538686959</v>
      </c>
      <c r="K293" s="39">
        <f t="shared" ca="1" si="83"/>
        <v>93532.950433348218</v>
      </c>
      <c r="L293" s="54">
        <f t="shared" ca="1" si="84"/>
        <v>0.95663161352754922</v>
      </c>
      <c r="M293" s="186">
        <f t="shared" ca="1" si="85"/>
        <v>4958481.4814095926</v>
      </c>
      <c r="N293" s="39">
        <f t="shared" ca="1" si="78"/>
        <v>1036762.2964671535</v>
      </c>
      <c r="O293" s="39">
        <f t="shared" ca="1" si="79"/>
        <v>706020.5898316364</v>
      </c>
      <c r="P293" s="39">
        <f t="shared" ca="1" si="80"/>
        <v>348242.59151721653</v>
      </c>
      <c r="Q293" s="39">
        <f t="shared" ca="1" si="86"/>
        <v>7049506.9592255987</v>
      </c>
      <c r="S293" s="39">
        <f t="shared" ca="1" si="81"/>
        <v>3206.8114107454276</v>
      </c>
      <c r="T293" s="39">
        <f t="shared" ca="1" si="87"/>
        <v>92119.274590224959</v>
      </c>
      <c r="U293" s="39">
        <f t="shared" ca="1" si="88"/>
        <v>241694.92411215388</v>
      </c>
      <c r="V293" s="39">
        <f t="shared" ca="1" si="89"/>
        <v>6942959.2918205364</v>
      </c>
    </row>
    <row r="294" spans="5:22" x14ac:dyDescent="0.35">
      <c r="E294" s="4">
        <v>276</v>
      </c>
      <c r="F294" s="54">
        <f t="shared" ca="1" si="90"/>
        <v>0.77005198974449196</v>
      </c>
      <c r="G294" s="39">
        <f t="shared" ca="1" si="82"/>
        <v>66305.533062260452</v>
      </c>
      <c r="H294" s="39">
        <f t="shared" ca="1" si="75"/>
        <v>14281.286015970263</v>
      </c>
      <c r="I294" s="39">
        <f t="shared" ca="1" si="76"/>
        <v>9190.5349415920082</v>
      </c>
      <c r="J294" s="39">
        <f t="shared" ca="1" si="77"/>
        <v>4807.7629841746812</v>
      </c>
      <c r="K294" s="39">
        <f t="shared" ca="1" si="83"/>
        <v>94585.117003997409</v>
      </c>
      <c r="L294" s="54">
        <f t="shared" ca="1" si="84"/>
        <v>0.92077899147859388</v>
      </c>
      <c r="M294" s="186">
        <f t="shared" ca="1" si="85"/>
        <v>4982532.9387426749</v>
      </c>
      <c r="N294" s="39">
        <f t="shared" ca="1" si="78"/>
        <v>1073168.0252892477</v>
      </c>
      <c r="O294" s="39">
        <f t="shared" ca="1" si="79"/>
        <v>690623.25504794822</v>
      </c>
      <c r="P294" s="39">
        <f t="shared" ca="1" si="80"/>
        <v>361279.61459603516</v>
      </c>
      <c r="Q294" s="39">
        <f t="shared" ca="1" si="86"/>
        <v>7107603.8336759061</v>
      </c>
      <c r="S294" s="39">
        <f t="shared" ca="1" si="81"/>
        <v>2110.7339290388954</v>
      </c>
      <c r="T294" s="39">
        <f t="shared" ca="1" si="87"/>
        <v>91888.087948861619</v>
      </c>
      <c r="U294" s="39">
        <f t="shared" ca="1" si="88"/>
        <v>158611.21750552603</v>
      </c>
      <c r="V294" s="39">
        <f t="shared" ca="1" si="89"/>
        <v>6904935.4365853965</v>
      </c>
    </row>
    <row r="295" spans="5:22" x14ac:dyDescent="0.35">
      <c r="E295" s="4">
        <v>277</v>
      </c>
      <c r="F295" s="54">
        <f t="shared" ca="1" si="90"/>
        <v>0.56794676747189066</v>
      </c>
      <c r="G295" s="39">
        <f t="shared" ca="1" si="82"/>
        <v>63706.600415614295</v>
      </c>
      <c r="H295" s="39">
        <f t="shared" ca="1" si="75"/>
        <v>14107.370945352452</v>
      </c>
      <c r="I295" s="39">
        <f t="shared" ca="1" si="76"/>
        <v>9214.157984188756</v>
      </c>
      <c r="J295" s="39">
        <f t="shared" ca="1" si="77"/>
        <v>4426.0684104056318</v>
      </c>
      <c r="K295" s="39">
        <f t="shared" ca="1" si="83"/>
        <v>91454.197755561137</v>
      </c>
      <c r="L295" s="54">
        <f t="shared" ca="1" si="84"/>
        <v>0.36869826798644456</v>
      </c>
      <c r="M295" s="186">
        <f t="shared" ca="1" si="85"/>
        <v>4704830.5795620708</v>
      </c>
      <c r="N295" s="39">
        <f t="shared" ca="1" si="78"/>
        <v>1041851.0764647853</v>
      </c>
      <c r="O295" s="39">
        <f t="shared" ca="1" si="79"/>
        <v>680479.76137653156</v>
      </c>
      <c r="P295" s="39">
        <f t="shared" ca="1" si="80"/>
        <v>326871.97038701543</v>
      </c>
      <c r="Q295" s="39">
        <f t="shared" ca="1" si="86"/>
        <v>6754033.3877904033</v>
      </c>
      <c r="S295" s="39">
        <f t="shared" ca="1" si="81"/>
        <v>4341.9826692954884</v>
      </c>
      <c r="T295" s="39">
        <f t="shared" ca="1" si="87"/>
        <v>91370.112014451006</v>
      </c>
      <c r="U295" s="39">
        <f t="shared" ca="1" si="88"/>
        <v>320662.1088734637</v>
      </c>
      <c r="V295" s="39">
        <f t="shared" ca="1" si="89"/>
        <v>6747823.5262768511</v>
      </c>
    </row>
    <row r="296" spans="5:22" x14ac:dyDescent="0.35">
      <c r="E296" s="4">
        <v>278</v>
      </c>
      <c r="F296" s="54">
        <f t="shared" ca="1" si="90"/>
        <v>0.52854921497822949</v>
      </c>
      <c r="G296" s="39">
        <f t="shared" ca="1" si="82"/>
        <v>65729.898522672898</v>
      </c>
      <c r="H296" s="39">
        <f t="shared" ca="1" si="75"/>
        <v>13091.517012080982</v>
      </c>
      <c r="I296" s="39">
        <f t="shared" ca="1" si="76"/>
        <v>8920.5039863240818</v>
      </c>
      <c r="J296" s="39">
        <f t="shared" ca="1" si="77"/>
        <v>4439.4286845983615</v>
      </c>
      <c r="K296" s="39">
        <f t="shared" ca="1" si="83"/>
        <v>92181.348205676317</v>
      </c>
      <c r="L296" s="54">
        <f t="shared" ca="1" si="84"/>
        <v>0.15140291678523921</v>
      </c>
      <c r="M296" s="186">
        <f t="shared" ca="1" si="85"/>
        <v>4820397.2612922331</v>
      </c>
      <c r="N296" s="39">
        <f t="shared" ca="1" si="78"/>
        <v>960085.35186507122</v>
      </c>
      <c r="O296" s="39">
        <f t="shared" ca="1" si="79"/>
        <v>654198.07350212906</v>
      </c>
      <c r="P296" s="39">
        <f t="shared" ca="1" si="80"/>
        <v>325571.92927292385</v>
      </c>
      <c r="Q296" s="39">
        <f t="shared" ca="1" si="86"/>
        <v>6760252.6159323566</v>
      </c>
      <c r="S296" s="39">
        <f t="shared" ca="1" si="81"/>
        <v>3537.4111012637841</v>
      </c>
      <c r="T296" s="39">
        <f t="shared" ca="1" si="87"/>
        <v>91279.330622341746</v>
      </c>
      <c r="U296" s="39">
        <f t="shared" ca="1" si="88"/>
        <v>259421.16400369699</v>
      </c>
      <c r="V296" s="39">
        <f t="shared" ca="1" si="89"/>
        <v>6694101.8506631302</v>
      </c>
    </row>
    <row r="297" spans="5:22" x14ac:dyDescent="0.35">
      <c r="E297" s="4">
        <v>279</v>
      </c>
      <c r="F297" s="54">
        <f t="shared" ca="1" si="90"/>
        <v>0.46532637961382306</v>
      </c>
      <c r="G297" s="39">
        <f t="shared" ca="1" si="82"/>
        <v>65737.610933718242</v>
      </c>
      <c r="H297" s="39">
        <f t="shared" ca="1" si="75"/>
        <v>14022.494422875239</v>
      </c>
      <c r="I297" s="39">
        <f t="shared" ca="1" si="76"/>
        <v>9318.6190211348076</v>
      </c>
      <c r="J297" s="39">
        <f t="shared" ca="1" si="77"/>
        <v>4696.9015904484741</v>
      </c>
      <c r="K297" s="39">
        <f t="shared" ca="1" si="83"/>
        <v>93775.62596817677</v>
      </c>
      <c r="L297" s="54">
        <f t="shared" ca="1" si="84"/>
        <v>5.6601478340682188E-2</v>
      </c>
      <c r="M297" s="186">
        <f t="shared" ca="1" si="85"/>
        <v>4793999.8210739847</v>
      </c>
      <c r="N297" s="39">
        <f t="shared" ca="1" si="78"/>
        <v>1022608.4398177343</v>
      </c>
      <c r="O297" s="39">
        <f t="shared" ca="1" si="79"/>
        <v>679572.27659246919</v>
      </c>
      <c r="P297" s="39">
        <f t="shared" ca="1" si="80"/>
        <v>342527.58906792989</v>
      </c>
      <c r="Q297" s="39">
        <f t="shared" ca="1" si="86"/>
        <v>6838708.126552118</v>
      </c>
      <c r="S297" s="39">
        <f t="shared" ca="1" si="81"/>
        <v>2055.8979227076597</v>
      </c>
      <c r="T297" s="39">
        <f t="shared" ca="1" si="87"/>
        <v>91134.622300435964</v>
      </c>
      <c r="U297" s="39">
        <f t="shared" ca="1" si="88"/>
        <v>149929.00005971399</v>
      </c>
      <c r="V297" s="39">
        <f t="shared" ca="1" si="89"/>
        <v>6646109.5375439012</v>
      </c>
    </row>
    <row r="298" spans="5:22" x14ac:dyDescent="0.35">
      <c r="E298" s="4">
        <v>280</v>
      </c>
      <c r="F298" s="54">
        <f t="shared" ca="1" si="90"/>
        <v>0.68378301730086999</v>
      </c>
      <c r="G298" s="39">
        <f t="shared" ca="1" si="82"/>
        <v>64500.609811281123</v>
      </c>
      <c r="H298" s="39">
        <f t="shared" ca="1" si="75"/>
        <v>13924.087382674445</v>
      </c>
      <c r="I298" s="39">
        <f t="shared" ca="1" si="76"/>
        <v>9173.5531965510309</v>
      </c>
      <c r="J298" s="39">
        <f t="shared" ca="1" si="77"/>
        <v>4715.2908687015597</v>
      </c>
      <c r="K298" s="39">
        <f t="shared" ca="1" si="83"/>
        <v>92313.541259208156</v>
      </c>
      <c r="L298" s="54">
        <f t="shared" ca="1" si="84"/>
        <v>0.3604589387448992</v>
      </c>
      <c r="M298" s="186">
        <f t="shared" ca="1" si="85"/>
        <v>4762421.2845375137</v>
      </c>
      <c r="N298" s="39">
        <f t="shared" ca="1" si="78"/>
        <v>1028089.0415304417</v>
      </c>
      <c r="O298" s="39">
        <f t="shared" ca="1" si="79"/>
        <v>677331.96827002254</v>
      </c>
      <c r="P298" s="39">
        <f t="shared" ca="1" si="80"/>
        <v>348154.87266853888</v>
      </c>
      <c r="Q298" s="39">
        <f t="shared" ca="1" si="86"/>
        <v>6815997.1670065168</v>
      </c>
      <c r="S298" s="39">
        <f t="shared" ca="1" si="81"/>
        <v>4052.0296718872542</v>
      </c>
      <c r="T298" s="39">
        <f t="shared" ca="1" si="87"/>
        <v>91650.280062393853</v>
      </c>
      <c r="U298" s="39">
        <f t="shared" ca="1" si="88"/>
        <v>299182.78930129274</v>
      </c>
      <c r="V298" s="39">
        <f t="shared" ca="1" si="89"/>
        <v>6767025.0836392706</v>
      </c>
    </row>
    <row r="299" spans="5:22" x14ac:dyDescent="0.35">
      <c r="E299" s="4">
        <v>281</v>
      </c>
      <c r="F299" s="54">
        <f t="shared" ca="1" si="90"/>
        <v>0.96356950758513082</v>
      </c>
      <c r="G299" s="39">
        <f t="shared" ca="1" si="82"/>
        <v>64342.217996946369</v>
      </c>
      <c r="H299" s="39">
        <f t="shared" ca="1" si="75"/>
        <v>13815.797347803758</v>
      </c>
      <c r="I299" s="39">
        <f t="shared" ca="1" si="76"/>
        <v>9272.7872907616274</v>
      </c>
      <c r="J299" s="39">
        <f t="shared" ca="1" si="77"/>
        <v>4766.5299614954993</v>
      </c>
      <c r="K299" s="39">
        <f t="shared" ca="1" si="83"/>
        <v>92197.332597007247</v>
      </c>
      <c r="L299" s="54">
        <f t="shared" ca="1" si="84"/>
        <v>0.9673847479427895</v>
      </c>
      <c r="M299" s="186">
        <f t="shared" ca="1" si="85"/>
        <v>4855660.3271136526</v>
      </c>
      <c r="N299" s="39">
        <f t="shared" ca="1" si="78"/>
        <v>1042625.2180544434</v>
      </c>
      <c r="O299" s="39">
        <f t="shared" ca="1" si="79"/>
        <v>699781.67945114675</v>
      </c>
      <c r="P299" s="39">
        <f t="shared" ca="1" si="80"/>
        <v>359711.72820201336</v>
      </c>
      <c r="Q299" s="39">
        <f t="shared" ca="1" si="86"/>
        <v>6957778.9528212566</v>
      </c>
      <c r="S299" s="39">
        <f t="shared" ca="1" si="81"/>
        <v>5419.3033422338121</v>
      </c>
      <c r="T299" s="39">
        <f t="shared" ca="1" si="87"/>
        <v>92850.105977745552</v>
      </c>
      <c r="U299" s="39">
        <f t="shared" ca="1" si="88"/>
        <v>408974.03071693925</v>
      </c>
      <c r="V299" s="39">
        <f t="shared" ca="1" si="89"/>
        <v>7007041.2553361822</v>
      </c>
    </row>
    <row r="300" spans="5:22" x14ac:dyDescent="0.35">
      <c r="E300" s="4">
        <v>282</v>
      </c>
      <c r="F300" s="54">
        <f t="shared" ca="1" si="90"/>
        <v>0.2840543364393382</v>
      </c>
      <c r="G300" s="39">
        <f t="shared" ca="1" si="82"/>
        <v>63195.936139631725</v>
      </c>
      <c r="H300" s="39">
        <f t="shared" ca="1" si="75"/>
        <v>13277.734107635693</v>
      </c>
      <c r="I300" s="39">
        <f t="shared" ca="1" si="76"/>
        <v>8917.0569978751791</v>
      </c>
      <c r="J300" s="39">
        <f t="shared" ca="1" si="77"/>
        <v>4573.4452850102762</v>
      </c>
      <c r="K300" s="39">
        <f t="shared" ca="1" si="83"/>
        <v>89964.172530152879</v>
      </c>
      <c r="L300" s="54">
        <f t="shared" ca="1" si="84"/>
        <v>1.9983798569378042E-2</v>
      </c>
      <c r="M300" s="186">
        <f t="shared" ca="1" si="85"/>
        <v>4586629.8516619373</v>
      </c>
      <c r="N300" s="39">
        <f t="shared" ca="1" si="78"/>
        <v>963670.37725262577</v>
      </c>
      <c r="O300" s="39">
        <f t="shared" ca="1" si="79"/>
        <v>647181.48529453238</v>
      </c>
      <c r="P300" s="39">
        <f t="shared" ca="1" si="80"/>
        <v>331931.16441573948</v>
      </c>
      <c r="Q300" s="39">
        <f t="shared" ca="1" si="86"/>
        <v>6529412.8786248341</v>
      </c>
      <c r="S300" s="39">
        <f t="shared" ca="1" si="81"/>
        <v>5302.587520411309</v>
      </c>
      <c r="T300" s="39">
        <f t="shared" ca="1" si="87"/>
        <v>90693.314765553907</v>
      </c>
      <c r="U300" s="39">
        <f t="shared" ca="1" si="88"/>
        <v>384850.79417814437</v>
      </c>
      <c r="V300" s="39">
        <f t="shared" ca="1" si="89"/>
        <v>6582332.5083872387</v>
      </c>
    </row>
    <row r="301" spans="5:22" x14ac:dyDescent="0.35">
      <c r="E301" s="4">
        <v>283</v>
      </c>
      <c r="F301" s="54">
        <f t="shared" ca="1" si="90"/>
        <v>0.53888866781117917</v>
      </c>
      <c r="G301" s="39">
        <f t="shared" ca="1" si="82"/>
        <v>61485.486245650674</v>
      </c>
      <c r="H301" s="39">
        <f t="shared" ca="1" si="75"/>
        <v>13520.43034207404</v>
      </c>
      <c r="I301" s="39">
        <f t="shared" ca="1" si="76"/>
        <v>9160.5269626822446</v>
      </c>
      <c r="J301" s="39">
        <f t="shared" ca="1" si="77"/>
        <v>4753.1893839177865</v>
      </c>
      <c r="K301" s="39">
        <f t="shared" ca="1" si="83"/>
        <v>88919.632934324734</v>
      </c>
      <c r="L301" s="54">
        <f t="shared" ca="1" si="84"/>
        <v>0.94234318971463316</v>
      </c>
      <c r="M301" s="186">
        <f t="shared" ca="1" si="85"/>
        <v>4627821.4212405356</v>
      </c>
      <c r="N301" s="39">
        <f t="shared" ca="1" si="78"/>
        <v>1017640.7634064502</v>
      </c>
      <c r="O301" s="39">
        <f t="shared" ca="1" si="79"/>
        <v>689484.38885853626</v>
      </c>
      <c r="P301" s="39">
        <f t="shared" ca="1" si="80"/>
        <v>357757.78957369539</v>
      </c>
      <c r="Q301" s="39">
        <f t="shared" ca="1" si="86"/>
        <v>6692704.3630792173</v>
      </c>
      <c r="S301" s="39">
        <f t="shared" ca="1" si="81"/>
        <v>7136.6126261531717</v>
      </c>
      <c r="T301" s="39">
        <f t="shared" ca="1" si="87"/>
        <v>91303.056176560131</v>
      </c>
      <c r="U301" s="39">
        <f t="shared" ca="1" si="88"/>
        <v>537150.64811321325</v>
      </c>
      <c r="V301" s="39">
        <f t="shared" ca="1" si="89"/>
        <v>6872097.2216187352</v>
      </c>
    </row>
    <row r="302" spans="5:22" x14ac:dyDescent="0.35">
      <c r="E302" s="4">
        <v>284</v>
      </c>
      <c r="F302" s="54">
        <f t="shared" ca="1" si="90"/>
        <v>0.31056584148183974</v>
      </c>
      <c r="G302" s="39">
        <f t="shared" ca="1" si="82"/>
        <v>64718.797866228058</v>
      </c>
      <c r="H302" s="39">
        <f t="shared" ca="1" si="75"/>
        <v>14332.058971090215</v>
      </c>
      <c r="I302" s="39">
        <f t="shared" ca="1" si="76"/>
        <v>9013.1677136112303</v>
      </c>
      <c r="J302" s="39">
        <f t="shared" ca="1" si="77"/>
        <v>4497.6536702333415</v>
      </c>
      <c r="K302" s="39">
        <f t="shared" ca="1" si="83"/>
        <v>92561.678221162845</v>
      </c>
      <c r="L302" s="54">
        <f t="shared" ca="1" si="84"/>
        <v>0.31734732687768352</v>
      </c>
      <c r="M302" s="186">
        <f t="shared" ca="1" si="85"/>
        <v>4772877.3113243487</v>
      </c>
      <c r="N302" s="39">
        <f t="shared" ca="1" si="78"/>
        <v>1056959.6677161807</v>
      </c>
      <c r="O302" s="39">
        <f t="shared" ca="1" si="79"/>
        <v>664702.45279238245</v>
      </c>
      <c r="P302" s="39">
        <f t="shared" ca="1" si="80"/>
        <v>331692.64363072021</v>
      </c>
      <c r="Q302" s="39">
        <f t="shared" ca="1" si="86"/>
        <v>6826232.0754636321</v>
      </c>
      <c r="S302" s="39">
        <f t="shared" ca="1" si="81"/>
        <v>2699.152903313241</v>
      </c>
      <c r="T302" s="39">
        <f t="shared" ca="1" si="87"/>
        <v>90763.177454242745</v>
      </c>
      <c r="U302" s="39">
        <f t="shared" ca="1" si="88"/>
        <v>199056.9367287576</v>
      </c>
      <c r="V302" s="39">
        <f t="shared" ca="1" si="89"/>
        <v>6693596.3685616702</v>
      </c>
    </row>
    <row r="303" spans="5:22" x14ac:dyDescent="0.35">
      <c r="E303" s="4">
        <v>285</v>
      </c>
      <c r="F303" s="54">
        <f t="shared" ca="1" si="90"/>
        <v>0.75565284536544586</v>
      </c>
      <c r="G303" s="39">
        <f t="shared" ca="1" si="82"/>
        <v>65681.389656348998</v>
      </c>
      <c r="H303" s="39">
        <f t="shared" ca="1" si="75"/>
        <v>13791.334911011207</v>
      </c>
      <c r="I303" s="39">
        <f t="shared" ca="1" si="76"/>
        <v>9140.3920106686455</v>
      </c>
      <c r="J303" s="39">
        <f t="shared" ca="1" si="77"/>
        <v>4351.9872053871022</v>
      </c>
      <c r="K303" s="39">
        <f t="shared" ca="1" si="83"/>
        <v>92965.103783415951</v>
      </c>
      <c r="L303" s="54">
        <f t="shared" ca="1" si="84"/>
        <v>6.4451170912606992E-2</v>
      </c>
      <c r="M303" s="186">
        <f t="shared" ca="1" si="85"/>
        <v>4793088.4092731262</v>
      </c>
      <c r="N303" s="39">
        <f t="shared" ca="1" si="78"/>
        <v>1006420.355236529</v>
      </c>
      <c r="O303" s="39">
        <f t="shared" ca="1" si="79"/>
        <v>667018.57606500376</v>
      </c>
      <c r="P303" s="39">
        <f t="shared" ca="1" si="80"/>
        <v>317585.53740388947</v>
      </c>
      <c r="Q303" s="39">
        <f t="shared" ca="1" si="86"/>
        <v>6784112.8779785484</v>
      </c>
      <c r="S303" s="39">
        <f t="shared" ca="1" si="81"/>
        <v>3232.437326694584</v>
      </c>
      <c r="T303" s="39">
        <f t="shared" ca="1" si="87"/>
        <v>91845.553904723434</v>
      </c>
      <c r="U303" s="39">
        <f t="shared" ca="1" si="88"/>
        <v>235886.57251839948</v>
      </c>
      <c r="V303" s="39">
        <f t="shared" ca="1" si="89"/>
        <v>6702413.9130930593</v>
      </c>
    </row>
    <row r="304" spans="5:22" x14ac:dyDescent="0.35">
      <c r="E304" s="4">
        <v>286</v>
      </c>
      <c r="F304" s="54">
        <f t="shared" ca="1" si="90"/>
        <v>0.69988937244584604</v>
      </c>
      <c r="G304" s="39">
        <f t="shared" ca="1" si="82"/>
        <v>66172.140578413935</v>
      </c>
      <c r="H304" s="39">
        <f t="shared" ca="1" si="75"/>
        <v>13232.399479440975</v>
      </c>
      <c r="I304" s="39">
        <f t="shared" ca="1" si="76"/>
        <v>9377.8172074667036</v>
      </c>
      <c r="J304" s="39">
        <f t="shared" ca="1" si="77"/>
        <v>4591.0739873872235</v>
      </c>
      <c r="K304" s="39">
        <f t="shared" ca="1" si="83"/>
        <v>93373.431252708848</v>
      </c>
      <c r="L304" s="54">
        <f t="shared" ca="1" si="84"/>
        <v>0.56875629518473636</v>
      </c>
      <c r="M304" s="186">
        <f t="shared" ca="1" si="85"/>
        <v>4911848.6538686994</v>
      </c>
      <c r="N304" s="39">
        <f t="shared" ca="1" si="78"/>
        <v>982219.14845758036</v>
      </c>
      <c r="O304" s="39">
        <f t="shared" ca="1" si="79"/>
        <v>696099.87562874926</v>
      </c>
      <c r="P304" s="39">
        <f t="shared" ca="1" si="80"/>
        <v>340787.83590258833</v>
      </c>
      <c r="Q304" s="39">
        <f t="shared" ca="1" si="86"/>
        <v>6930955.513857617</v>
      </c>
      <c r="S304" s="39">
        <f t="shared" ca="1" si="81"/>
        <v>2909.679221201859</v>
      </c>
      <c r="T304" s="39">
        <f t="shared" ca="1" si="87"/>
        <v>91692.036486523488</v>
      </c>
      <c r="U304" s="39">
        <f t="shared" ca="1" si="88"/>
        <v>215980.68070526118</v>
      </c>
      <c r="V304" s="39">
        <f t="shared" ca="1" si="89"/>
        <v>6806148.35866029</v>
      </c>
    </row>
    <row r="305" spans="5:22" x14ac:dyDescent="0.35">
      <c r="E305" s="4">
        <v>287</v>
      </c>
      <c r="F305" s="54">
        <f t="shared" ca="1" si="90"/>
        <v>0.46473162667675838</v>
      </c>
      <c r="G305" s="39">
        <f t="shared" ca="1" si="82"/>
        <v>65280.670999533628</v>
      </c>
      <c r="H305" s="39">
        <f t="shared" ca="1" si="75"/>
        <v>13184.846072318096</v>
      </c>
      <c r="I305" s="39">
        <f t="shared" ca="1" si="76"/>
        <v>9180.0738884568327</v>
      </c>
      <c r="J305" s="39">
        <f t="shared" ca="1" si="77"/>
        <v>4774.6994426909296</v>
      </c>
      <c r="K305" s="39">
        <f t="shared" ca="1" si="83"/>
        <v>92420.290402999468</v>
      </c>
      <c r="L305" s="54">
        <f t="shared" ca="1" si="84"/>
        <v>0.32457852855469005</v>
      </c>
      <c r="M305" s="186">
        <f t="shared" ca="1" si="85"/>
        <v>4815291.2316123508</v>
      </c>
      <c r="N305" s="39">
        <f t="shared" ca="1" si="78"/>
        <v>972552.40655607602</v>
      </c>
      <c r="O305" s="39">
        <f t="shared" ca="1" si="79"/>
        <v>677148.8194561525</v>
      </c>
      <c r="P305" s="39">
        <f t="shared" ca="1" si="80"/>
        <v>352195.65007440356</v>
      </c>
      <c r="Q305" s="39">
        <f t="shared" ca="1" si="86"/>
        <v>6817188.1076989835</v>
      </c>
      <c r="S305" s="39">
        <f t="shared" ca="1" si="81"/>
        <v>3487.666251173785</v>
      </c>
      <c r="T305" s="39">
        <f t="shared" ca="1" si="87"/>
        <v>91133.257211482327</v>
      </c>
      <c r="U305" s="39">
        <f t="shared" ca="1" si="88"/>
        <v>257260.35687022004</v>
      </c>
      <c r="V305" s="39">
        <f t="shared" ca="1" si="89"/>
        <v>6722252.8144947998</v>
      </c>
    </row>
    <row r="306" spans="5:22" x14ac:dyDescent="0.35">
      <c r="E306" s="4">
        <v>288</v>
      </c>
      <c r="F306" s="54">
        <f t="shared" ca="1" si="90"/>
        <v>0.83613851358607583</v>
      </c>
      <c r="G306" s="39">
        <f t="shared" ca="1" si="82"/>
        <v>64066.888023822423</v>
      </c>
      <c r="H306" s="39">
        <f t="shared" ca="1" si="75"/>
        <v>14238.31944289254</v>
      </c>
      <c r="I306" s="39">
        <f t="shared" ca="1" si="76"/>
        <v>9113.7325080537848</v>
      </c>
      <c r="J306" s="39">
        <f t="shared" ca="1" si="77"/>
        <v>4438.9548415801128</v>
      </c>
      <c r="K306" s="39">
        <f t="shared" ca="1" si="83"/>
        <v>91857.894816348853</v>
      </c>
      <c r="L306" s="54">
        <f t="shared" ca="1" si="84"/>
        <v>0.58092611452032028</v>
      </c>
      <c r="M306" s="186">
        <f t="shared" ca="1" si="85"/>
        <v>4757053.5080012381</v>
      </c>
      <c r="N306" s="39">
        <f t="shared" ca="1" si="78"/>
        <v>1057214.5696957964</v>
      </c>
      <c r="O306" s="39">
        <f t="shared" ca="1" si="79"/>
        <v>676707.02504391002</v>
      </c>
      <c r="P306" s="39">
        <f t="shared" ca="1" si="80"/>
        <v>329598.42989635962</v>
      </c>
      <c r="Q306" s="39">
        <f t="shared" ca="1" si="86"/>
        <v>6820573.5326373046</v>
      </c>
      <c r="S306" s="39">
        <f t="shared" ca="1" si="81"/>
        <v>4687.7811493089048</v>
      </c>
      <c r="T306" s="39">
        <f t="shared" ca="1" si="87"/>
        <v>92106.721124077652</v>
      </c>
      <c r="U306" s="39">
        <f t="shared" ca="1" si="88"/>
        <v>348074.12142088177</v>
      </c>
      <c r="V306" s="39">
        <f t="shared" ca="1" si="89"/>
        <v>6839049.224161827</v>
      </c>
    </row>
    <row r="307" spans="5:22" x14ac:dyDescent="0.35">
      <c r="E307" s="4">
        <v>289</v>
      </c>
      <c r="F307" s="54">
        <f t="shared" ca="1" si="90"/>
        <v>0.79482908676689845</v>
      </c>
      <c r="G307" s="39">
        <f t="shared" ca="1" si="82"/>
        <v>62806.295659570169</v>
      </c>
      <c r="H307" s="39">
        <f t="shared" ca="1" si="75"/>
        <v>14367.242702614129</v>
      </c>
      <c r="I307" s="39">
        <f t="shared" ca="1" si="76"/>
        <v>8897.173734546137</v>
      </c>
      <c r="J307" s="39">
        <f t="shared" ca="1" si="77"/>
        <v>4557.2320579706775</v>
      </c>
      <c r="K307" s="39">
        <f t="shared" ca="1" si="83"/>
        <v>90627.944154701094</v>
      </c>
      <c r="L307" s="54">
        <f t="shared" ca="1" si="84"/>
        <v>4.2594627097257365E-2</v>
      </c>
      <c r="M307" s="186">
        <f t="shared" ca="1" si="85"/>
        <v>4573836.293559595</v>
      </c>
      <c r="N307" s="39">
        <f t="shared" ca="1" si="78"/>
        <v>1046287.0866924406</v>
      </c>
      <c r="O307" s="39">
        <f t="shared" ca="1" si="79"/>
        <v>647932.1174703202</v>
      </c>
      <c r="P307" s="39">
        <f t="shared" ca="1" si="80"/>
        <v>331878.08906770701</v>
      </c>
      <c r="Q307" s="39">
        <f t="shared" ca="1" si="86"/>
        <v>6599933.5867900625</v>
      </c>
      <c r="S307" s="39">
        <f t="shared" ca="1" si="81"/>
        <v>5894.2456854108186</v>
      </c>
      <c r="T307" s="39">
        <f t="shared" ca="1" si="87"/>
        <v>91964.957782141239</v>
      </c>
      <c r="U307" s="39">
        <f t="shared" ca="1" si="88"/>
        <v>429245.42127459642</v>
      </c>
      <c r="V307" s="39">
        <f t="shared" ca="1" si="89"/>
        <v>6697300.9189969525</v>
      </c>
    </row>
    <row r="308" spans="5:22" x14ac:dyDescent="0.35">
      <c r="E308" s="4">
        <v>290</v>
      </c>
      <c r="F308" s="54">
        <f t="shared" ca="1" si="90"/>
        <v>0.60431859027773793</v>
      </c>
      <c r="G308" s="39">
        <f t="shared" ca="1" si="82"/>
        <v>62142.165917523249</v>
      </c>
      <c r="H308" s="39">
        <f t="shared" ca="1" si="75"/>
        <v>13548.732233415842</v>
      </c>
      <c r="I308" s="39">
        <f t="shared" ca="1" si="76"/>
        <v>9184.1853720709805</v>
      </c>
      <c r="J308" s="39">
        <f t="shared" ca="1" si="77"/>
        <v>4528.9422006903851</v>
      </c>
      <c r="K308" s="39">
        <f t="shared" ca="1" si="83"/>
        <v>89404.025723700455</v>
      </c>
      <c r="L308" s="54">
        <f t="shared" ca="1" si="84"/>
        <v>0.49136544300377294</v>
      </c>
      <c r="M308" s="186">
        <f t="shared" ca="1" si="85"/>
        <v>4603737.7852116162</v>
      </c>
      <c r="N308" s="39">
        <f t="shared" ca="1" si="78"/>
        <v>1003743.747964572</v>
      </c>
      <c r="O308" s="39">
        <f t="shared" ca="1" si="79"/>
        <v>680400.8292840682</v>
      </c>
      <c r="P308" s="39">
        <f t="shared" ca="1" si="80"/>
        <v>335521.97655985371</v>
      </c>
      <c r="Q308" s="39">
        <f t="shared" ca="1" si="86"/>
        <v>6623404.3390201107</v>
      </c>
      <c r="S308" s="39">
        <f t="shared" ca="1" si="81"/>
        <v>6580.2152087585637</v>
      </c>
      <c r="T308" s="39">
        <f t="shared" ca="1" si="87"/>
        <v>91455.29873176862</v>
      </c>
      <c r="U308" s="39">
        <f t="shared" ca="1" si="88"/>
        <v>487488.40572426136</v>
      </c>
      <c r="V308" s="39">
        <f t="shared" ca="1" si="89"/>
        <v>6775370.7681845175</v>
      </c>
    </row>
    <row r="309" spans="5:22" x14ac:dyDescent="0.35">
      <c r="E309" s="4">
        <v>291</v>
      </c>
      <c r="F309" s="54">
        <f t="shared" ca="1" si="90"/>
        <v>0.35528581746945842</v>
      </c>
      <c r="G309" s="39">
        <f t="shared" ca="1" si="82"/>
        <v>64260.281261907607</v>
      </c>
      <c r="H309" s="39">
        <f t="shared" ca="1" si="75"/>
        <v>13698.358941956109</v>
      </c>
      <c r="I309" s="39">
        <f t="shared" ca="1" si="76"/>
        <v>9151.7827168661825</v>
      </c>
      <c r="J309" s="39">
        <f t="shared" ca="1" si="77"/>
        <v>4619.9213902184374</v>
      </c>
      <c r="K309" s="39">
        <f t="shared" ca="1" si="83"/>
        <v>91730.344310948349</v>
      </c>
      <c r="L309" s="54">
        <f t="shared" ca="1" si="84"/>
        <v>0.60618280281168324</v>
      </c>
      <c r="M309" s="186">
        <f t="shared" ca="1" si="85"/>
        <v>4774514.0517978258</v>
      </c>
      <c r="N309" s="39">
        <f t="shared" ca="1" si="78"/>
        <v>1017782.7729756548</v>
      </c>
      <c r="O309" s="39">
        <f t="shared" ca="1" si="79"/>
        <v>679973.91736565437</v>
      </c>
      <c r="P309" s="39">
        <f t="shared" ca="1" si="80"/>
        <v>343258.37302045559</v>
      </c>
      <c r="Q309" s="39">
        <f t="shared" ca="1" si="86"/>
        <v>6815529.1151595907</v>
      </c>
      <c r="S309" s="39">
        <f t="shared" ca="1" si="81"/>
        <v>3765.0924378703148</v>
      </c>
      <c r="T309" s="39">
        <f t="shared" ca="1" si="87"/>
        <v>90875.515358600227</v>
      </c>
      <c r="U309" s="39">
        <f t="shared" ca="1" si="88"/>
        <v>279744.91237693513</v>
      </c>
      <c r="V309" s="39">
        <f t="shared" ca="1" si="89"/>
        <v>6752015.6545160711</v>
      </c>
    </row>
    <row r="310" spans="5:22" x14ac:dyDescent="0.35">
      <c r="E310" s="4">
        <v>292</v>
      </c>
      <c r="F310" s="54">
        <f t="shared" ca="1" si="90"/>
        <v>0.94920580017423295</v>
      </c>
      <c r="G310" s="39">
        <f t="shared" ca="1" si="82"/>
        <v>64494.433414159423</v>
      </c>
      <c r="H310" s="39">
        <f t="shared" ca="1" si="75"/>
        <v>13938.206381845835</v>
      </c>
      <c r="I310" s="39">
        <f t="shared" ca="1" si="76"/>
        <v>9331.3661045405715</v>
      </c>
      <c r="J310" s="39">
        <f t="shared" ca="1" si="77"/>
        <v>4650.1332136886485</v>
      </c>
      <c r="K310" s="39">
        <f t="shared" ca="1" si="83"/>
        <v>92414.13911423448</v>
      </c>
      <c r="L310" s="54">
        <f t="shared" ca="1" si="84"/>
        <v>0.69655870018221233</v>
      </c>
      <c r="M310" s="186">
        <f t="shared" ca="1" si="85"/>
        <v>4803627.0219479147</v>
      </c>
      <c r="N310" s="39">
        <f t="shared" ca="1" si="78"/>
        <v>1038135.2508885229</v>
      </c>
      <c r="O310" s="39">
        <f t="shared" ca="1" si="79"/>
        <v>695011.95682446251</v>
      </c>
      <c r="P310" s="39">
        <f t="shared" ca="1" si="80"/>
        <v>346347.80675549287</v>
      </c>
      <c r="Q310" s="39">
        <f t="shared" ca="1" si="86"/>
        <v>6883122.0364163928</v>
      </c>
      <c r="S310" s="39">
        <f t="shared" ca="1" si="81"/>
        <v>4943.3509625127354</v>
      </c>
      <c r="T310" s="39">
        <f t="shared" ca="1" si="87"/>
        <v>92707.356863058565</v>
      </c>
      <c r="U310" s="39">
        <f t="shared" ca="1" si="88"/>
        <v>368187.03577113821</v>
      </c>
      <c r="V310" s="39">
        <f t="shared" ca="1" si="89"/>
        <v>6904961.2654320383</v>
      </c>
    </row>
    <row r="311" spans="5:22" x14ac:dyDescent="0.35">
      <c r="E311" s="4">
        <v>293</v>
      </c>
      <c r="F311" s="54">
        <f t="shared" ca="1" si="90"/>
        <v>0.38644485366243697</v>
      </c>
      <c r="G311" s="39">
        <f t="shared" ca="1" si="82"/>
        <v>64197.304328366081</v>
      </c>
      <c r="H311" s="39">
        <f t="shared" ca="1" si="75"/>
        <v>14275.873120333452</v>
      </c>
      <c r="I311" s="39">
        <f t="shared" ca="1" si="76"/>
        <v>9373.6648847382385</v>
      </c>
      <c r="J311" s="39">
        <f t="shared" ca="1" si="77"/>
        <v>4587.4534043686999</v>
      </c>
      <c r="K311" s="39">
        <f t="shared" ca="1" si="83"/>
        <v>92434.29573780646</v>
      </c>
      <c r="L311" s="54">
        <f t="shared" ca="1" si="84"/>
        <v>0.63125160220881993</v>
      </c>
      <c r="M311" s="186">
        <f t="shared" ca="1" si="85"/>
        <v>4772964.3590021133</v>
      </c>
      <c r="N311" s="39">
        <f t="shared" ca="1" si="78"/>
        <v>1061387.768689852</v>
      </c>
      <c r="O311" s="39">
        <f t="shared" ca="1" si="79"/>
        <v>696916.62097276677</v>
      </c>
      <c r="P311" s="39">
        <f t="shared" ca="1" si="80"/>
        <v>341069.64189086528</v>
      </c>
      <c r="Q311" s="39">
        <f t="shared" ca="1" si="86"/>
        <v>6872338.3905555978</v>
      </c>
      <c r="S311" s="39">
        <f t="shared" ca="1" si="81"/>
        <v>3103.9166986387881</v>
      </c>
      <c r="T311" s="39">
        <f t="shared" ca="1" si="87"/>
        <v>90950.759032076545</v>
      </c>
      <c r="U311" s="39">
        <f t="shared" ca="1" si="88"/>
        <v>230771.11930022843</v>
      </c>
      <c r="V311" s="39">
        <f t="shared" ca="1" si="89"/>
        <v>6762039.8679649606</v>
      </c>
    </row>
    <row r="312" spans="5:22" x14ac:dyDescent="0.35">
      <c r="E312" s="4">
        <v>294</v>
      </c>
      <c r="F312" s="54">
        <f t="shared" ca="1" si="90"/>
        <v>0.73457491172540545</v>
      </c>
      <c r="G312" s="39">
        <f t="shared" ca="1" si="82"/>
        <v>62957.054740057567</v>
      </c>
      <c r="H312" s="39">
        <f t="shared" ca="1" si="75"/>
        <v>13390.005316418217</v>
      </c>
      <c r="I312" s="39">
        <f t="shared" ca="1" si="76"/>
        <v>9096.5132572166294</v>
      </c>
      <c r="J312" s="39">
        <f t="shared" ca="1" si="77"/>
        <v>4589.8970124848902</v>
      </c>
      <c r="K312" s="39">
        <f t="shared" ca="1" si="83"/>
        <v>90033.470326177296</v>
      </c>
      <c r="L312" s="54">
        <f t="shared" ca="1" si="84"/>
        <v>0.35693468264272477</v>
      </c>
      <c r="M312" s="186">
        <f t="shared" ca="1" si="85"/>
        <v>4648012.430261164</v>
      </c>
      <c r="N312" s="39">
        <f t="shared" ca="1" si="78"/>
        <v>988561.3520032661</v>
      </c>
      <c r="O312" s="39">
        <f t="shared" ca="1" si="79"/>
        <v>671580.12499394279</v>
      </c>
      <c r="P312" s="39">
        <f t="shared" ca="1" si="80"/>
        <v>338864.30131990073</v>
      </c>
      <c r="Q312" s="39">
        <f t="shared" ca="1" si="86"/>
        <v>6647018.2085782737</v>
      </c>
      <c r="S312" s="39">
        <f t="shared" ca="1" si="81"/>
        <v>6342.0727924944767</v>
      </c>
      <c r="T312" s="39">
        <f t="shared" ca="1" si="87"/>
        <v>91785.64610618689</v>
      </c>
      <c r="U312" s="39">
        <f t="shared" ca="1" si="88"/>
        <v>468224.46340361482</v>
      </c>
      <c r="V312" s="39">
        <f t="shared" ca="1" si="89"/>
        <v>6776378.3706619879</v>
      </c>
    </row>
    <row r="313" spans="5:22" x14ac:dyDescent="0.35">
      <c r="E313" s="4">
        <v>295</v>
      </c>
      <c r="F313" s="54">
        <f t="shared" ca="1" si="90"/>
        <v>0.78152493016217794</v>
      </c>
      <c r="G313" s="39">
        <f t="shared" ca="1" si="82"/>
        <v>62646.111051019303</v>
      </c>
      <c r="H313" s="39">
        <f t="shared" ca="1" si="75"/>
        <v>14040.604517669844</v>
      </c>
      <c r="I313" s="39">
        <f t="shared" ca="1" si="76"/>
        <v>9388.405151047762</v>
      </c>
      <c r="J313" s="39">
        <f t="shared" ca="1" si="77"/>
        <v>4502.8646154734088</v>
      </c>
      <c r="K313" s="39">
        <f t="shared" ca="1" si="83"/>
        <v>90577.985335210309</v>
      </c>
      <c r="L313" s="54">
        <f t="shared" ca="1" si="84"/>
        <v>0.55128134687399977</v>
      </c>
      <c r="M313" s="186">
        <f t="shared" ca="1" si="85"/>
        <v>4648060.4348449344</v>
      </c>
      <c r="N313" s="39">
        <f t="shared" ca="1" si="78"/>
        <v>1041749.8747326374</v>
      </c>
      <c r="O313" s="39">
        <f t="shared" ca="1" si="79"/>
        <v>696577.54961581866</v>
      </c>
      <c r="P313" s="39">
        <f t="shared" ca="1" si="80"/>
        <v>334092.35643693892</v>
      </c>
      <c r="Q313" s="39">
        <f t="shared" ca="1" si="86"/>
        <v>6720480.2156303301</v>
      </c>
      <c r="S313" s="39">
        <f t="shared" ca="1" si="81"/>
        <v>5847.9346550370083</v>
      </c>
      <c r="T313" s="39">
        <f t="shared" ca="1" si="87"/>
        <v>91923.055374773918</v>
      </c>
      <c r="U313" s="39">
        <f t="shared" ca="1" si="88"/>
        <v>433890.51993186434</v>
      </c>
      <c r="V313" s="39">
        <f t="shared" ca="1" si="89"/>
        <v>6820278.3791252552</v>
      </c>
    </row>
    <row r="314" spans="5:22" x14ac:dyDescent="0.35">
      <c r="E314" s="4">
        <v>296</v>
      </c>
      <c r="F314" s="54">
        <f t="shared" ca="1" si="90"/>
        <v>4.8572371361332856E-3</v>
      </c>
      <c r="G314" s="39">
        <f t="shared" ca="1" si="82"/>
        <v>60886.277279701986</v>
      </c>
      <c r="H314" s="39">
        <f t="shared" ca="1" si="75"/>
        <v>13782.881231831087</v>
      </c>
      <c r="I314" s="39">
        <f t="shared" ca="1" si="76"/>
        <v>8699.5470338699215</v>
      </c>
      <c r="J314" s="39">
        <f t="shared" ca="1" si="77"/>
        <v>4405.3739145658028</v>
      </c>
      <c r="K314" s="39">
        <f t="shared" ca="1" si="83"/>
        <v>87774.079459968794</v>
      </c>
      <c r="L314" s="54">
        <f t="shared" ca="1" si="84"/>
        <v>0.82398962963819744</v>
      </c>
      <c r="M314" s="186">
        <f t="shared" ca="1" si="85"/>
        <v>4553662.2445989018</v>
      </c>
      <c r="N314" s="39">
        <f t="shared" ca="1" si="78"/>
        <v>1030816.609116346</v>
      </c>
      <c r="O314" s="39">
        <f t="shared" ca="1" si="79"/>
        <v>650635.91737201577</v>
      </c>
      <c r="P314" s="39">
        <f t="shared" ca="1" si="80"/>
        <v>329476.29193921632</v>
      </c>
      <c r="Q314" s="39">
        <f t="shared" ca="1" si="86"/>
        <v>6564591.0630264794</v>
      </c>
      <c r="S314" s="39">
        <f t="shared" ca="1" si="81"/>
        <v>5486.6551943824124</v>
      </c>
      <c r="T314" s="39">
        <f t="shared" ca="1" si="87"/>
        <v>88855.360739785407</v>
      </c>
      <c r="U314" s="39">
        <f t="shared" ca="1" si="88"/>
        <v>410344.92046569625</v>
      </c>
      <c r="V314" s="39">
        <f t="shared" ca="1" si="89"/>
        <v>6645459.6915529594</v>
      </c>
    </row>
    <row r="315" spans="5:22" x14ac:dyDescent="0.35">
      <c r="E315" s="4">
        <v>297</v>
      </c>
      <c r="F315" s="54">
        <f t="shared" ca="1" si="90"/>
        <v>0.36658002581435556</v>
      </c>
      <c r="G315" s="39">
        <f t="shared" ca="1" si="82"/>
        <v>61159.990794997524</v>
      </c>
      <c r="H315" s="39">
        <f t="shared" ca="1" si="75"/>
        <v>14000.065315100672</v>
      </c>
      <c r="I315" s="39">
        <f t="shared" ca="1" si="76"/>
        <v>9428.6050566880222</v>
      </c>
      <c r="J315" s="39">
        <f t="shared" ca="1" si="77"/>
        <v>4507.2764556427373</v>
      </c>
      <c r="K315" s="39">
        <f t="shared" ca="1" si="83"/>
        <v>89095.937622428959</v>
      </c>
      <c r="L315" s="54">
        <f t="shared" ca="1" si="84"/>
        <v>0.24217126828605062</v>
      </c>
      <c r="M315" s="186">
        <f t="shared" ca="1" si="85"/>
        <v>4500261.7564180391</v>
      </c>
      <c r="N315" s="39">
        <f t="shared" ca="1" si="78"/>
        <v>1030149.9020182245</v>
      </c>
      <c r="O315" s="39">
        <f t="shared" ca="1" si="79"/>
        <v>693773.66152993974</v>
      </c>
      <c r="P315" s="39">
        <f t="shared" ca="1" si="80"/>
        <v>331653.48122635012</v>
      </c>
      <c r="Q315" s="39">
        <f t="shared" ca="1" si="86"/>
        <v>6555838.8011925537</v>
      </c>
      <c r="S315" s="39">
        <f t="shared" ca="1" si="81"/>
        <v>6314.3675131921027</v>
      </c>
      <c r="T315" s="39">
        <f t="shared" ca="1" si="87"/>
        <v>90903.028679978321</v>
      </c>
      <c r="U315" s="39">
        <f t="shared" ca="1" si="88"/>
        <v>464622.48058270081</v>
      </c>
      <c r="V315" s="39">
        <f t="shared" ca="1" si="89"/>
        <v>6688807.8005489046</v>
      </c>
    </row>
    <row r="316" spans="5:22" x14ac:dyDescent="0.35">
      <c r="E316" s="4">
        <v>298</v>
      </c>
      <c r="F316" s="54">
        <f t="shared" ca="1" si="90"/>
        <v>0.5860271730724228</v>
      </c>
      <c r="G316" s="39">
        <f t="shared" ca="1" si="82"/>
        <v>63700.560498991457</v>
      </c>
      <c r="H316" s="39">
        <f t="shared" ca="1" si="75"/>
        <v>13616.839686896434</v>
      </c>
      <c r="I316" s="39">
        <f t="shared" ca="1" si="76"/>
        <v>9040.6428982917478</v>
      </c>
      <c r="J316" s="39">
        <f t="shared" ca="1" si="77"/>
        <v>4621.7254809949773</v>
      </c>
      <c r="K316" s="39">
        <f t="shared" ca="1" si="83"/>
        <v>90979.768565174614</v>
      </c>
      <c r="L316" s="54">
        <f t="shared" ca="1" si="84"/>
        <v>0.22900757575411146</v>
      </c>
      <c r="M316" s="186">
        <f t="shared" ca="1" si="85"/>
        <v>4685181.9395276429</v>
      </c>
      <c r="N316" s="39">
        <f t="shared" ca="1" si="78"/>
        <v>1001519.7805912632</v>
      </c>
      <c r="O316" s="39">
        <f t="shared" ca="1" si="79"/>
        <v>664940.09624084807</v>
      </c>
      <c r="P316" s="39">
        <f t="shared" ca="1" si="80"/>
        <v>339928.32376027852</v>
      </c>
      <c r="Q316" s="39">
        <f t="shared" ca="1" si="86"/>
        <v>6691570.1401200332</v>
      </c>
      <c r="S316" s="39">
        <f t="shared" ca="1" si="81"/>
        <v>5054.19876947591</v>
      </c>
      <c r="T316" s="39">
        <f t="shared" ca="1" si="87"/>
        <v>91412.241853655549</v>
      </c>
      <c r="U316" s="39">
        <f t="shared" ca="1" si="88"/>
        <v>371736.77292692399</v>
      </c>
      <c r="V316" s="39">
        <f t="shared" ca="1" si="89"/>
        <v>6723378.5892866785</v>
      </c>
    </row>
    <row r="317" spans="5:22" x14ac:dyDescent="0.35">
      <c r="E317" s="4">
        <v>299</v>
      </c>
      <c r="F317" s="54">
        <f t="shared" ca="1" si="90"/>
        <v>0.86787011933480629</v>
      </c>
      <c r="G317" s="39">
        <f t="shared" ca="1" si="82"/>
        <v>68450.237960423547</v>
      </c>
      <c r="H317" s="39">
        <f t="shared" ca="1" si="75"/>
        <v>13934.086344248601</v>
      </c>
      <c r="I317" s="39">
        <f t="shared" ca="1" si="76"/>
        <v>8972.1489511417894</v>
      </c>
      <c r="J317" s="39">
        <f t="shared" ca="1" si="77"/>
        <v>4645.750419013335</v>
      </c>
      <c r="K317" s="39">
        <f t="shared" ca="1" si="83"/>
        <v>96002.22367482727</v>
      </c>
      <c r="L317" s="54">
        <f t="shared" ca="1" si="84"/>
        <v>0.36126783575481891</v>
      </c>
      <c r="M317" s="186">
        <f t="shared" ca="1" si="85"/>
        <v>5054152.8048531106</v>
      </c>
      <c r="N317" s="39">
        <f t="shared" ca="1" si="78"/>
        <v>1028849.6238766578</v>
      </c>
      <c r="O317" s="39">
        <f t="shared" ca="1" si="79"/>
        <v>662475.59012419509</v>
      </c>
      <c r="P317" s="39">
        <f t="shared" ca="1" si="80"/>
        <v>343027.77039985725</v>
      </c>
      <c r="Q317" s="39">
        <f t="shared" ca="1" si="86"/>
        <v>7088505.7892538216</v>
      </c>
      <c r="S317" s="39">
        <f t="shared" ca="1" si="81"/>
        <v>875.821063211828</v>
      </c>
      <c r="T317" s="39">
        <f t="shared" ca="1" si="87"/>
        <v>92232.294319025765</v>
      </c>
      <c r="U317" s="39">
        <f t="shared" ca="1" si="88"/>
        <v>64667.904963907065</v>
      </c>
      <c r="V317" s="39">
        <f t="shared" ca="1" si="89"/>
        <v>6810145.9238178711</v>
      </c>
    </row>
    <row r="318" spans="5:22" x14ac:dyDescent="0.35">
      <c r="E318" s="4">
        <v>300</v>
      </c>
      <c r="F318" s="54">
        <f t="shared" ca="1" si="90"/>
        <v>0.42154091414063055</v>
      </c>
      <c r="G318" s="39">
        <f t="shared" ca="1" si="82"/>
        <v>64843.950338472117</v>
      </c>
      <c r="H318" s="39">
        <f t="shared" ca="1" si="75"/>
        <v>13856.104458270251</v>
      </c>
      <c r="I318" s="39">
        <f t="shared" ca="1" si="76"/>
        <v>9268.6263670582921</v>
      </c>
      <c r="J318" s="39">
        <f t="shared" ca="1" si="77"/>
        <v>4716.1770136248942</v>
      </c>
      <c r="K318" s="39">
        <f t="shared" ca="1" si="83"/>
        <v>92684.858177425544</v>
      </c>
      <c r="L318" s="54">
        <f t="shared" ca="1" si="84"/>
        <v>0.21482199989997008</v>
      </c>
      <c r="M318" s="186">
        <f t="shared" ca="1" si="85"/>
        <v>4766987.2822138267</v>
      </c>
      <c r="N318" s="39">
        <f t="shared" ca="1" si="78"/>
        <v>1018628.1586612684</v>
      </c>
      <c r="O318" s="39">
        <f t="shared" ca="1" si="79"/>
        <v>681380.81940921571</v>
      </c>
      <c r="P318" s="39">
        <f t="shared" ca="1" si="80"/>
        <v>346708.60931926355</v>
      </c>
      <c r="Q318" s="39">
        <f t="shared" ca="1" si="86"/>
        <v>6813704.8696035743</v>
      </c>
      <c r="S318" s="39">
        <f t="shared" ca="1" si="81"/>
        <v>3064.7579771425389</v>
      </c>
      <c r="T318" s="39">
        <f t="shared" ca="1" si="87"/>
        <v>91033.439140943185</v>
      </c>
      <c r="U318" s="39">
        <f t="shared" ca="1" si="88"/>
        <v>225304.9393789616</v>
      </c>
      <c r="V318" s="39">
        <f t="shared" ca="1" si="89"/>
        <v>6692301.1996632731</v>
      </c>
    </row>
    <row r="319" spans="5:22" x14ac:dyDescent="0.35">
      <c r="E319" s="4">
        <v>301</v>
      </c>
      <c r="F319" s="54">
        <f t="shared" ca="1" si="90"/>
        <v>0.84408592645812763</v>
      </c>
      <c r="G319" s="39">
        <f t="shared" ca="1" si="82"/>
        <v>64964.829479561755</v>
      </c>
      <c r="H319" s="39">
        <f t="shared" ca="1" si="75"/>
        <v>13828.005343297906</v>
      </c>
      <c r="I319" s="39">
        <f t="shared" ca="1" si="76"/>
        <v>9086.1060671927498</v>
      </c>
      <c r="J319" s="39">
        <f t="shared" ca="1" si="77"/>
        <v>4583.7082960248863</v>
      </c>
      <c r="K319" s="39">
        <f t="shared" ca="1" si="83"/>
        <v>92462.649186077295</v>
      </c>
      <c r="L319" s="54">
        <f t="shared" ca="1" si="84"/>
        <v>0.27486970020198875</v>
      </c>
      <c r="M319" s="186">
        <f t="shared" ca="1" si="85"/>
        <v>4785099.5258204089</v>
      </c>
      <c r="N319" s="39">
        <f t="shared" ca="1" si="78"/>
        <v>1018526.2139735745</v>
      </c>
      <c r="O319" s="39">
        <f t="shared" ca="1" si="79"/>
        <v>669253.2279693943</v>
      </c>
      <c r="P319" s="39">
        <f t="shared" ca="1" si="80"/>
        <v>337621.1493129239</v>
      </c>
      <c r="Q319" s="39">
        <f t="shared" ca="1" si="86"/>
        <v>6810500.117076301</v>
      </c>
      <c r="S319" s="39">
        <f t="shared" ca="1" si="81"/>
        <v>4257.5915462795419</v>
      </c>
      <c r="T319" s="39">
        <f t="shared" ca="1" si="87"/>
        <v>92136.532436331952</v>
      </c>
      <c r="U319" s="39">
        <f t="shared" ca="1" si="88"/>
        <v>313600.4427695552</v>
      </c>
      <c r="V319" s="39">
        <f t="shared" ca="1" si="89"/>
        <v>6786479.4105329327</v>
      </c>
    </row>
    <row r="320" spans="5:22" x14ac:dyDescent="0.35">
      <c r="E320" s="4">
        <v>302</v>
      </c>
      <c r="F320" s="54">
        <f t="shared" ca="1" si="90"/>
        <v>0.71253799176396082</v>
      </c>
      <c r="G320" s="39">
        <f t="shared" ca="1" si="82"/>
        <v>64048.529144268956</v>
      </c>
      <c r="H320" s="39">
        <f t="shared" ca="1" si="75"/>
        <v>13853.592606384675</v>
      </c>
      <c r="I320" s="39">
        <f t="shared" ca="1" si="76"/>
        <v>9456.7414420962323</v>
      </c>
      <c r="J320" s="39">
        <f t="shared" ca="1" si="77"/>
        <v>4658.8296219645008</v>
      </c>
      <c r="K320" s="39">
        <f t="shared" ca="1" si="83"/>
        <v>92017.692814714363</v>
      </c>
      <c r="L320" s="54">
        <f t="shared" ca="1" si="84"/>
        <v>0.2831952042043353</v>
      </c>
      <c r="M320" s="186">
        <f t="shared" ca="1" si="85"/>
        <v>4718783.6265538912</v>
      </c>
      <c r="N320" s="39">
        <f t="shared" ca="1" si="78"/>
        <v>1020665.2179741045</v>
      </c>
      <c r="O320" s="39">
        <f t="shared" ca="1" si="79"/>
        <v>696726.64265250042</v>
      </c>
      <c r="P320" s="39">
        <f t="shared" ca="1" si="80"/>
        <v>343239.8719026238</v>
      </c>
      <c r="Q320" s="39">
        <f t="shared" ca="1" si="86"/>
        <v>6779415.3590831198</v>
      </c>
      <c r="S320" s="39">
        <f t="shared" ca="1" si="81"/>
        <v>4366.6781243828173</v>
      </c>
      <c r="T320" s="39">
        <f t="shared" ca="1" si="87"/>
        <v>91725.54131713268</v>
      </c>
      <c r="U320" s="39">
        <f t="shared" ca="1" si="88"/>
        <v>321715.57272385014</v>
      </c>
      <c r="V320" s="39">
        <f t="shared" ca="1" si="89"/>
        <v>6757891.0599043462</v>
      </c>
    </row>
    <row r="321" spans="5:22" x14ac:dyDescent="0.35">
      <c r="E321" s="4">
        <v>303</v>
      </c>
      <c r="F321" s="54">
        <f t="shared" ca="1" si="90"/>
        <v>0.91228604318548989</v>
      </c>
      <c r="G321" s="39">
        <f t="shared" ca="1" si="82"/>
        <v>66305.459124079789</v>
      </c>
      <c r="H321" s="39">
        <f t="shared" ca="1" si="75"/>
        <v>14086.807453714893</v>
      </c>
      <c r="I321" s="39">
        <f t="shared" ca="1" si="76"/>
        <v>9323.9845767631687</v>
      </c>
      <c r="J321" s="39">
        <f t="shared" ca="1" si="77"/>
        <v>4542.1929974807081</v>
      </c>
      <c r="K321" s="39">
        <f t="shared" ca="1" si="83"/>
        <v>94258.444152038559</v>
      </c>
      <c r="L321" s="54">
        <f t="shared" ca="1" si="84"/>
        <v>0.40717078402019924</v>
      </c>
      <c r="M321" s="186">
        <f t="shared" ca="1" si="85"/>
        <v>4901696.8285483532</v>
      </c>
      <c r="N321" s="39">
        <f t="shared" ca="1" si="78"/>
        <v>1041381.2125338162</v>
      </c>
      <c r="O321" s="39">
        <f t="shared" ca="1" si="79"/>
        <v>689284.80751226644</v>
      </c>
      <c r="P321" s="39">
        <f t="shared" ca="1" si="80"/>
        <v>335786.12235745863</v>
      </c>
      <c r="Q321" s="39">
        <f t="shared" ca="1" si="86"/>
        <v>6968148.9709518952</v>
      </c>
      <c r="S321" s="39">
        <f t="shared" ca="1" si="81"/>
        <v>2733.6688959783587</v>
      </c>
      <c r="T321" s="39">
        <f t="shared" ca="1" si="87"/>
        <v>92449.92005053621</v>
      </c>
      <c r="U321" s="39">
        <f t="shared" ca="1" si="88"/>
        <v>202089.18443115245</v>
      </c>
      <c r="V321" s="39">
        <f t="shared" ca="1" si="89"/>
        <v>6834452.0330255888</v>
      </c>
    </row>
    <row r="322" spans="5:22" x14ac:dyDescent="0.35">
      <c r="E322" s="4">
        <v>304</v>
      </c>
      <c r="F322" s="54">
        <f t="shared" ca="1" si="90"/>
        <v>0.37407450489299754</v>
      </c>
      <c r="G322" s="39">
        <f t="shared" ca="1" si="82"/>
        <v>61204.950746825059</v>
      </c>
      <c r="H322" s="39">
        <f t="shared" ca="1" si="75"/>
        <v>14065.75828619232</v>
      </c>
      <c r="I322" s="39">
        <f t="shared" ca="1" si="76"/>
        <v>9391.5979068088345</v>
      </c>
      <c r="J322" s="39">
        <f t="shared" ca="1" si="77"/>
        <v>4646.3442435058569</v>
      </c>
      <c r="K322" s="39">
        <f t="shared" ca="1" si="83"/>
        <v>89308.651183332069</v>
      </c>
      <c r="L322" s="54">
        <f t="shared" ca="1" si="84"/>
        <v>0.62890035924848908</v>
      </c>
      <c r="M322" s="186">
        <f t="shared" ca="1" si="85"/>
        <v>4550205.3283875082</v>
      </c>
      <c r="N322" s="39">
        <f t="shared" ca="1" si="78"/>
        <v>1045701.1650313773</v>
      </c>
      <c r="O322" s="39">
        <f t="shared" ca="1" si="79"/>
        <v>698206.57179192791</v>
      </c>
      <c r="P322" s="39">
        <f t="shared" ca="1" si="80"/>
        <v>345426.637491734</v>
      </c>
      <c r="Q322" s="39">
        <f t="shared" ca="1" si="86"/>
        <v>6639539.7027025474</v>
      </c>
      <c r="S322" s="39">
        <f t="shared" ca="1" si="81"/>
        <v>6258.8222384617129</v>
      </c>
      <c r="T322" s="39">
        <f t="shared" ca="1" si="87"/>
        <v>90921.129178287927</v>
      </c>
      <c r="U322" s="39">
        <f t="shared" ca="1" si="88"/>
        <v>465304.29240409163</v>
      </c>
      <c r="V322" s="39">
        <f t="shared" ca="1" si="89"/>
        <v>6759417.3576149056</v>
      </c>
    </row>
    <row r="323" spans="5:22" x14ac:dyDescent="0.35">
      <c r="E323" s="4">
        <v>305</v>
      </c>
      <c r="F323" s="54">
        <f t="shared" ca="1" si="90"/>
        <v>0.45865147492027414</v>
      </c>
      <c r="G323" s="39">
        <f t="shared" ca="1" si="82"/>
        <v>64084.664848587476</v>
      </c>
      <c r="H323" s="39">
        <f t="shared" ca="1" si="75"/>
        <v>13239.624114882779</v>
      </c>
      <c r="I323" s="39">
        <f t="shared" ca="1" si="76"/>
        <v>8988.1580576900924</v>
      </c>
      <c r="J323" s="39">
        <f t="shared" ca="1" si="77"/>
        <v>4599.8440580561664</v>
      </c>
      <c r="K323" s="39">
        <f t="shared" ca="1" si="83"/>
        <v>90912.29107921652</v>
      </c>
      <c r="L323" s="54">
        <f t="shared" ca="1" si="84"/>
        <v>0.8241378589434939</v>
      </c>
      <c r="M323" s="186">
        <f t="shared" ca="1" si="85"/>
        <v>4792895.6866964633</v>
      </c>
      <c r="N323" s="39">
        <f t="shared" ca="1" si="78"/>
        <v>990192.23184878414</v>
      </c>
      <c r="O323" s="39">
        <f t="shared" ca="1" si="79"/>
        <v>672224.84642514971</v>
      </c>
      <c r="P323" s="39">
        <f t="shared" ca="1" si="80"/>
        <v>344022.59569310513</v>
      </c>
      <c r="Q323" s="39">
        <f t="shared" ca="1" si="86"/>
        <v>6799335.3606635015</v>
      </c>
      <c r="S323" s="39">
        <f t="shared" ca="1" si="81"/>
        <v>4806.8439784100774</v>
      </c>
      <c r="T323" s="39">
        <f t="shared" ca="1" si="87"/>
        <v>91119.290999570425</v>
      </c>
      <c r="U323" s="39">
        <f t="shared" ca="1" si="88"/>
        <v>359504.13137336296</v>
      </c>
      <c r="V323" s="39">
        <f t="shared" ca="1" si="89"/>
        <v>6814816.8963437593</v>
      </c>
    </row>
    <row r="324" spans="5:22" x14ac:dyDescent="0.35">
      <c r="E324" s="4">
        <v>306</v>
      </c>
      <c r="F324" s="54">
        <f t="shared" ca="1" si="90"/>
        <v>0.5742361036917828</v>
      </c>
      <c r="G324" s="39">
        <f t="shared" ca="1" si="82"/>
        <v>65174.090924453769</v>
      </c>
      <c r="H324" s="39">
        <f t="shared" ca="1" si="75"/>
        <v>13299.176755291473</v>
      </c>
      <c r="I324" s="39">
        <f t="shared" ca="1" si="76"/>
        <v>9418.2674367771579</v>
      </c>
      <c r="J324" s="39">
        <f t="shared" ca="1" si="77"/>
        <v>4506.2022420386947</v>
      </c>
      <c r="K324" s="39">
        <f t="shared" ca="1" si="83"/>
        <v>92397.737358561091</v>
      </c>
      <c r="L324" s="54">
        <f t="shared" ca="1" si="84"/>
        <v>0.74478551334461207</v>
      </c>
      <c r="M324" s="186">
        <f t="shared" ca="1" si="85"/>
        <v>4861185.7948533483</v>
      </c>
      <c r="N324" s="39">
        <f t="shared" ca="1" si="78"/>
        <v>991955.05773920531</v>
      </c>
      <c r="O324" s="39">
        <f t="shared" ca="1" si="79"/>
        <v>702486.94268495764</v>
      </c>
      <c r="P324" s="39">
        <f t="shared" ca="1" si="80"/>
        <v>336107.2784755287</v>
      </c>
      <c r="Q324" s="39">
        <f t="shared" ca="1" si="86"/>
        <v>6891735.0737530403</v>
      </c>
      <c r="S324" s="39">
        <f t="shared" ca="1" si="81"/>
        <v>3493.1896073127991</v>
      </c>
      <c r="T324" s="39">
        <f t="shared" ca="1" si="87"/>
        <v>91384.724723835199</v>
      </c>
      <c r="U324" s="39">
        <f t="shared" ca="1" si="88"/>
        <v>260548.99204473477</v>
      </c>
      <c r="V324" s="39">
        <f t="shared" ca="1" si="89"/>
        <v>6816176.7873222465</v>
      </c>
    </row>
    <row r="325" spans="5:22" x14ac:dyDescent="0.35">
      <c r="E325" s="4">
        <v>307</v>
      </c>
      <c r="F325" s="54">
        <f t="shared" ca="1" si="90"/>
        <v>6.5762294814493361E-2</v>
      </c>
      <c r="G325" s="39">
        <f t="shared" ca="1" si="82"/>
        <v>62630.764278715011</v>
      </c>
      <c r="H325" s="39">
        <f t="shared" ca="1" si="75"/>
        <v>13315.24252193081</v>
      </c>
      <c r="I325" s="39">
        <f t="shared" ca="1" si="76"/>
        <v>8986.6528623926752</v>
      </c>
      <c r="J325" s="39">
        <f t="shared" ca="1" si="77"/>
        <v>4354.0033645389558</v>
      </c>
      <c r="K325" s="39">
        <f t="shared" ca="1" si="83"/>
        <v>89286.663027577451</v>
      </c>
      <c r="L325" s="54">
        <f t="shared" ca="1" si="84"/>
        <v>0.37381969273214488</v>
      </c>
      <c r="M325" s="186">
        <f t="shared" ca="1" si="85"/>
        <v>4626007.2437620554</v>
      </c>
      <c r="N325" s="39">
        <f t="shared" ca="1" si="78"/>
        <v>983484.85873154085</v>
      </c>
      <c r="O325" s="39">
        <f t="shared" ca="1" si="79"/>
        <v>663768.38471268397</v>
      </c>
      <c r="P325" s="39">
        <f t="shared" ca="1" si="80"/>
        <v>321593.57043909951</v>
      </c>
      <c r="Q325" s="39">
        <f t="shared" ca="1" si="86"/>
        <v>6594854.0576453796</v>
      </c>
      <c r="S325" s="39">
        <f t="shared" ca="1" si="81"/>
        <v>4905.7265130429078</v>
      </c>
      <c r="T325" s="39">
        <f t="shared" ca="1" si="87"/>
        <v>89838.386176081403</v>
      </c>
      <c r="U325" s="39">
        <f t="shared" ca="1" si="88"/>
        <v>362344.71424077073</v>
      </c>
      <c r="V325" s="39">
        <f t="shared" ca="1" si="89"/>
        <v>6635605.201447051</v>
      </c>
    </row>
    <row r="326" spans="5:22" x14ac:dyDescent="0.35">
      <c r="E326" s="4">
        <v>308</v>
      </c>
      <c r="F326" s="54">
        <f t="shared" ca="1" si="90"/>
        <v>0.22693463073650122</v>
      </c>
      <c r="G326" s="39">
        <f t="shared" ca="1" si="82"/>
        <v>62767.451200479853</v>
      </c>
      <c r="H326" s="39">
        <f t="shared" ca="1" si="75"/>
        <v>13110.820561776056</v>
      </c>
      <c r="I326" s="39">
        <f t="shared" ca="1" si="76"/>
        <v>9105.6516879799747</v>
      </c>
      <c r="J326" s="39">
        <f t="shared" ca="1" si="77"/>
        <v>4638.4509737092185</v>
      </c>
      <c r="K326" s="39">
        <f t="shared" ca="1" si="83"/>
        <v>89622.374423945104</v>
      </c>
      <c r="L326" s="54">
        <f t="shared" ca="1" si="84"/>
        <v>0.19500373986704489</v>
      </c>
      <c r="M326" s="186">
        <f t="shared" ca="1" si="85"/>
        <v>4611087.3755460288</v>
      </c>
      <c r="N326" s="39">
        <f t="shared" ca="1" si="78"/>
        <v>963160.65124837647</v>
      </c>
      <c r="O326" s="39">
        <f t="shared" ca="1" si="79"/>
        <v>668928.79576162971</v>
      </c>
      <c r="P326" s="39">
        <f t="shared" ca="1" si="80"/>
        <v>340754.67966104462</v>
      </c>
      <c r="Q326" s="39">
        <f t="shared" ca="1" si="86"/>
        <v>6583931.5022170804</v>
      </c>
      <c r="S326" s="39">
        <f t="shared" ca="1" si="81"/>
        <v>5546.901934723317</v>
      </c>
      <c r="T326" s="39">
        <f t="shared" ca="1" si="87"/>
        <v>90530.8253849592</v>
      </c>
      <c r="U326" s="39">
        <f t="shared" ca="1" si="88"/>
        <v>407492.24311977468</v>
      </c>
      <c r="V326" s="39">
        <f t="shared" ca="1" si="89"/>
        <v>6650669.06567581</v>
      </c>
    </row>
    <row r="327" spans="5:22" x14ac:dyDescent="0.35">
      <c r="E327" s="4">
        <v>309</v>
      </c>
      <c r="F327" s="54">
        <f t="shared" ca="1" si="90"/>
        <v>0.87522421831233244</v>
      </c>
      <c r="G327" s="39">
        <f t="shared" ca="1" si="82"/>
        <v>66815.246352435279</v>
      </c>
      <c r="H327" s="39">
        <f t="shared" ca="1" si="75"/>
        <v>13844.702368809232</v>
      </c>
      <c r="I327" s="39">
        <f t="shared" ca="1" si="76"/>
        <v>9018.9017218612662</v>
      </c>
      <c r="J327" s="39">
        <f t="shared" ca="1" si="77"/>
        <v>4738.3693881988083</v>
      </c>
      <c r="K327" s="39">
        <f t="shared" ca="1" si="83"/>
        <v>94417.219831304596</v>
      </c>
      <c r="L327" s="54">
        <f t="shared" ca="1" si="84"/>
        <v>0.20568662447376362</v>
      </c>
      <c r="M327" s="186">
        <f t="shared" ca="1" si="85"/>
        <v>4910338.2291151006</v>
      </c>
      <c r="N327" s="39">
        <f t="shared" ca="1" si="78"/>
        <v>1017464.9503452224</v>
      </c>
      <c r="O327" s="39">
        <f t="shared" ca="1" si="79"/>
        <v>662810.66563594667</v>
      </c>
      <c r="P327" s="39">
        <f t="shared" ca="1" si="80"/>
        <v>348228.84926313389</v>
      </c>
      <c r="Q327" s="39">
        <f t="shared" ca="1" si="86"/>
        <v>6938842.6943594031</v>
      </c>
      <c r="S327" s="39">
        <f t="shared" ca="1" si="81"/>
        <v>2585.4233784704302</v>
      </c>
      <c r="T327" s="39">
        <f t="shared" ca="1" si="87"/>
        <v>92264.273821576207</v>
      </c>
      <c r="U327" s="39">
        <f t="shared" ca="1" si="88"/>
        <v>190006.08314435341</v>
      </c>
      <c r="V327" s="39">
        <f t="shared" ca="1" si="89"/>
        <v>6780619.9282406233</v>
      </c>
    </row>
    <row r="328" spans="5:22" x14ac:dyDescent="0.35">
      <c r="E328" s="4">
        <v>310</v>
      </c>
      <c r="F328" s="54">
        <f t="shared" ca="1" si="90"/>
        <v>0.77091280341446411</v>
      </c>
      <c r="G328" s="39">
        <f t="shared" ca="1" si="82"/>
        <v>63847.81090033576</v>
      </c>
      <c r="H328" s="39">
        <f t="shared" ca="1" si="75"/>
        <v>13754.748110855178</v>
      </c>
      <c r="I328" s="39">
        <f t="shared" ca="1" si="76"/>
        <v>8793.9063249930405</v>
      </c>
      <c r="J328" s="39">
        <f t="shared" ca="1" si="77"/>
        <v>4621.8321229904095</v>
      </c>
      <c r="K328" s="39">
        <f t="shared" ca="1" si="83"/>
        <v>91018.297459174399</v>
      </c>
      <c r="L328" s="54">
        <f t="shared" ca="1" si="84"/>
        <v>0.33214762047464519</v>
      </c>
      <c r="M328" s="186">
        <f t="shared" ca="1" si="85"/>
        <v>4710590.1578395022</v>
      </c>
      <c r="N328" s="39">
        <f t="shared" ca="1" si="78"/>
        <v>1014803.4859910156</v>
      </c>
      <c r="O328" s="39">
        <f t="shared" ca="1" si="79"/>
        <v>648800.45218992664</v>
      </c>
      <c r="P328" s="39">
        <f t="shared" ca="1" si="80"/>
        <v>340991.43890351587</v>
      </c>
      <c r="Q328" s="39">
        <f t="shared" ca="1" si="86"/>
        <v>6715185.5349239605</v>
      </c>
      <c r="S328" s="39">
        <f t="shared" ca="1" si="81"/>
        <v>5494.2114873871415</v>
      </c>
      <c r="T328" s="39">
        <f t="shared" ca="1" si="87"/>
        <v>91890.676823571135</v>
      </c>
      <c r="U328" s="39">
        <f t="shared" ca="1" si="88"/>
        <v>405354.20388921275</v>
      </c>
      <c r="V328" s="39">
        <f t="shared" ca="1" si="89"/>
        <v>6779548.2999096569</v>
      </c>
    </row>
    <row r="329" spans="5:22" x14ac:dyDescent="0.35">
      <c r="E329" s="4">
        <v>311</v>
      </c>
      <c r="F329" s="54">
        <f t="shared" ca="1" si="90"/>
        <v>0.36642858726396443</v>
      </c>
      <c r="G329" s="39">
        <f t="shared" ca="1" si="82"/>
        <v>65930.517056262557</v>
      </c>
      <c r="H329" s="39">
        <f t="shared" ca="1" si="75"/>
        <v>13693.71706669915</v>
      </c>
      <c r="I329" s="39">
        <f t="shared" ca="1" si="76"/>
        <v>9034.0854655900166</v>
      </c>
      <c r="J329" s="39">
        <f t="shared" ca="1" si="77"/>
        <v>4496.3336443208482</v>
      </c>
      <c r="K329" s="39">
        <f t="shared" ca="1" si="83"/>
        <v>93154.653232872573</v>
      </c>
      <c r="L329" s="54">
        <f t="shared" ca="1" si="84"/>
        <v>0.69832372440740331</v>
      </c>
      <c r="M329" s="186">
        <f t="shared" ca="1" si="85"/>
        <v>4910835.4073750898</v>
      </c>
      <c r="N329" s="39">
        <f t="shared" ca="1" si="78"/>
        <v>1019976.6911024867</v>
      </c>
      <c r="O329" s="39">
        <f t="shared" ca="1" si="79"/>
        <v>672903.97161321866</v>
      </c>
      <c r="P329" s="39">
        <f t="shared" ca="1" si="80"/>
        <v>334909.46908636909</v>
      </c>
      <c r="Q329" s="39">
        <f t="shared" ca="1" si="86"/>
        <v>6938625.5391771654</v>
      </c>
      <c r="S329" s="39">
        <f t="shared" ca="1" si="81"/>
        <v>2244.3420993674481</v>
      </c>
      <c r="T329" s="39">
        <f t="shared" ca="1" si="87"/>
        <v>90902.661687919172</v>
      </c>
      <c r="U329" s="39">
        <f t="shared" ca="1" si="88"/>
        <v>167169.85001696262</v>
      </c>
      <c r="V329" s="39">
        <f t="shared" ca="1" si="89"/>
        <v>6770885.9201077586</v>
      </c>
    </row>
    <row r="330" spans="5:22" x14ac:dyDescent="0.35">
      <c r="E330" s="4">
        <v>312</v>
      </c>
      <c r="F330" s="54">
        <f t="shared" ca="1" si="90"/>
        <v>0.29659993520332284</v>
      </c>
      <c r="G330" s="39">
        <f t="shared" ca="1" si="82"/>
        <v>64200.130732794285</v>
      </c>
      <c r="H330" s="39">
        <f t="shared" ca="1" si="75"/>
        <v>13510.8240344478</v>
      </c>
      <c r="I330" s="39">
        <f t="shared" ca="1" si="76"/>
        <v>9219.4450454479156</v>
      </c>
      <c r="J330" s="39">
        <f t="shared" ca="1" si="77"/>
        <v>4484.1904735236667</v>
      </c>
      <c r="K330" s="39">
        <f t="shared" ca="1" si="83"/>
        <v>91414.590286213672</v>
      </c>
      <c r="L330" s="54">
        <f t="shared" ca="1" si="84"/>
        <v>0.16026438219965378</v>
      </c>
      <c r="M330" s="186">
        <f t="shared" ca="1" si="85"/>
        <v>4709972.7057457035</v>
      </c>
      <c r="N330" s="39">
        <f t="shared" ca="1" si="78"/>
        <v>991206.89799275238</v>
      </c>
      <c r="O330" s="39">
        <f t="shared" ca="1" si="79"/>
        <v>676374.54987301014</v>
      </c>
      <c r="P330" s="39">
        <f t="shared" ca="1" si="80"/>
        <v>328977.75279564632</v>
      </c>
      <c r="Q330" s="39">
        <f t="shared" ca="1" si="86"/>
        <v>6706531.9064071123</v>
      </c>
      <c r="S330" s="39">
        <f t="shared" ca="1" si="81"/>
        <v>3796.3306498392303</v>
      </c>
      <c r="T330" s="39">
        <f t="shared" ca="1" si="87"/>
        <v>90726.730462529245</v>
      </c>
      <c r="U330" s="39">
        <f t="shared" ca="1" si="88"/>
        <v>278513.66560527839</v>
      </c>
      <c r="V330" s="39">
        <f t="shared" ca="1" si="89"/>
        <v>6656067.819216745</v>
      </c>
    </row>
    <row r="331" spans="5:22" x14ac:dyDescent="0.35">
      <c r="E331" s="4">
        <v>313</v>
      </c>
      <c r="F331" s="54">
        <f t="shared" ca="1" si="90"/>
        <v>0.12911257843062518</v>
      </c>
      <c r="G331" s="39">
        <f t="shared" ca="1" si="82"/>
        <v>63278.181529461704</v>
      </c>
      <c r="H331" s="39">
        <f t="shared" ca="1" si="75"/>
        <v>13653.857601315271</v>
      </c>
      <c r="I331" s="39">
        <f t="shared" ca="1" si="76"/>
        <v>9073.4811052058067</v>
      </c>
      <c r="J331" s="39">
        <f t="shared" ca="1" si="77"/>
        <v>4477.1556018693864</v>
      </c>
      <c r="K331" s="39">
        <f t="shared" ca="1" si="83"/>
        <v>90482.675837852163</v>
      </c>
      <c r="L331" s="54">
        <f t="shared" ca="1" si="84"/>
        <v>0.65378027936061467</v>
      </c>
      <c r="M331" s="186">
        <f t="shared" ca="1" si="85"/>
        <v>4707460.0944012953</v>
      </c>
      <c r="N331" s="39">
        <f t="shared" ca="1" si="78"/>
        <v>1015752.7956599641</v>
      </c>
      <c r="O331" s="39">
        <f t="shared" ca="1" si="79"/>
        <v>675004.38836368453</v>
      </c>
      <c r="P331" s="39">
        <f t="shared" ca="1" si="80"/>
        <v>333069.48497583729</v>
      </c>
      <c r="Q331" s="39">
        <f t="shared" ca="1" si="86"/>
        <v>6731286.763400781</v>
      </c>
      <c r="S331" s="39">
        <f t="shared" ca="1" si="81"/>
        <v>4177.2178960742312</v>
      </c>
      <c r="T331" s="39">
        <f t="shared" ca="1" si="87"/>
        <v>90182.738132057013</v>
      </c>
      <c r="U331" s="39">
        <f t="shared" ca="1" si="88"/>
        <v>310756.18919663446</v>
      </c>
      <c r="V331" s="39">
        <f t="shared" ca="1" si="89"/>
        <v>6708973.4676215779</v>
      </c>
    </row>
    <row r="332" spans="5:22" x14ac:dyDescent="0.35">
      <c r="E332" s="4">
        <v>314</v>
      </c>
      <c r="F332" s="54">
        <f t="shared" ca="1" si="90"/>
        <v>0.84440190468279175</v>
      </c>
      <c r="G332" s="39">
        <f t="shared" ca="1" si="82"/>
        <v>66043.478498201206</v>
      </c>
      <c r="H332" s="39">
        <f t="shared" ca="1" si="75"/>
        <v>13974.537499356817</v>
      </c>
      <c r="I332" s="39">
        <f t="shared" ca="1" si="76"/>
        <v>9235.0088798947709</v>
      </c>
      <c r="J332" s="39">
        <f t="shared" ca="1" si="77"/>
        <v>4799.7913909064428</v>
      </c>
      <c r="K332" s="39">
        <f t="shared" ca="1" si="83"/>
        <v>94052.816268359224</v>
      </c>
      <c r="L332" s="54">
        <f t="shared" ca="1" si="84"/>
        <v>0.23454200357259303</v>
      </c>
      <c r="M332" s="186">
        <f t="shared" ca="1" si="85"/>
        <v>4858391.9437118499</v>
      </c>
      <c r="N332" s="39">
        <f t="shared" ca="1" si="78"/>
        <v>1028016.4211190585</v>
      </c>
      <c r="O332" s="39">
        <f t="shared" ca="1" si="79"/>
        <v>679359.92716389371</v>
      </c>
      <c r="P332" s="39">
        <f t="shared" ca="1" si="80"/>
        <v>353089.63663554593</v>
      </c>
      <c r="Q332" s="39">
        <f t="shared" ca="1" si="86"/>
        <v>6918857.9286303474</v>
      </c>
      <c r="S332" s="39">
        <f t="shared" ca="1" si="81"/>
        <v>2884.7132124174314</v>
      </c>
      <c r="T332" s="39">
        <f t="shared" ca="1" si="87"/>
        <v>92137.738089870225</v>
      </c>
      <c r="U332" s="39">
        <f t="shared" ca="1" si="88"/>
        <v>212209.7101761486</v>
      </c>
      <c r="V332" s="39">
        <f t="shared" ca="1" si="89"/>
        <v>6777978.0021709502</v>
      </c>
    </row>
    <row r="333" spans="5:22" x14ac:dyDescent="0.35">
      <c r="E333" s="4">
        <v>315</v>
      </c>
      <c r="F333" s="54">
        <f t="shared" ca="1" si="90"/>
        <v>0.29467911824424875</v>
      </c>
      <c r="G333" s="39">
        <f t="shared" ca="1" si="82"/>
        <v>65420.475744878684</v>
      </c>
      <c r="H333" s="39">
        <f t="shared" ca="1" si="75"/>
        <v>13424.284277625527</v>
      </c>
      <c r="I333" s="39">
        <f t="shared" ca="1" si="76"/>
        <v>9356.5765221409983</v>
      </c>
      <c r="J333" s="39">
        <f t="shared" ca="1" si="77"/>
        <v>4602.0486125356028</v>
      </c>
      <c r="K333" s="39">
        <f t="shared" ca="1" si="83"/>
        <v>92803.385157180805</v>
      </c>
      <c r="L333" s="54">
        <f t="shared" ca="1" si="84"/>
        <v>0.95025322750503194</v>
      </c>
      <c r="M333" s="186">
        <f t="shared" ca="1" si="85"/>
        <v>4927513.3838072838</v>
      </c>
      <c r="N333" s="39">
        <f t="shared" ca="1" si="78"/>
        <v>1011125.9463167659</v>
      </c>
      <c r="O333" s="39">
        <f t="shared" ca="1" si="79"/>
        <v>704743.51515360235</v>
      </c>
      <c r="P333" s="39">
        <f t="shared" ca="1" si="80"/>
        <v>346629.33696222969</v>
      </c>
      <c r="Q333" s="39">
        <f t="shared" ca="1" si="86"/>
        <v>6990012.1822398817</v>
      </c>
      <c r="S333" s="39">
        <f t="shared" ca="1" si="81"/>
        <v>2520.3210567972255</v>
      </c>
      <c r="T333" s="39">
        <f t="shared" ca="1" si="87"/>
        <v>90721.657601442435</v>
      </c>
      <c r="U333" s="39">
        <f t="shared" ca="1" si="88"/>
        <v>189832.24437697305</v>
      </c>
      <c r="V333" s="39">
        <f t="shared" ca="1" si="89"/>
        <v>6833215.0896546254</v>
      </c>
    </row>
    <row r="334" spans="5:22" x14ac:dyDescent="0.35">
      <c r="E334" s="4">
        <v>316</v>
      </c>
      <c r="F334" s="54">
        <f t="shared" ca="1" si="90"/>
        <v>0.92964391375783462</v>
      </c>
      <c r="G334" s="39">
        <f t="shared" ca="1" si="82"/>
        <v>65186.442518996882</v>
      </c>
      <c r="H334" s="39">
        <f t="shared" ca="1" si="75"/>
        <v>13847.116006753929</v>
      </c>
      <c r="I334" s="39">
        <f t="shared" ca="1" si="76"/>
        <v>9349.3090698195956</v>
      </c>
      <c r="J334" s="39">
        <f t="shared" ca="1" si="77"/>
        <v>4551.5141988527112</v>
      </c>
      <c r="K334" s="39">
        <f t="shared" ca="1" si="83"/>
        <v>92934.381794423112</v>
      </c>
      <c r="L334" s="54">
        <f t="shared" ca="1" si="84"/>
        <v>0.97195005603906792</v>
      </c>
      <c r="M334" s="186">
        <f t="shared" ca="1" si="85"/>
        <v>4922586.9198869364</v>
      </c>
      <c r="N334" s="39">
        <f t="shared" ca="1" si="78"/>
        <v>1045671.9142655992</v>
      </c>
      <c r="O334" s="39">
        <f t="shared" ca="1" si="79"/>
        <v>706017.76625043014</v>
      </c>
      <c r="P334" s="39">
        <f t="shared" ca="1" si="80"/>
        <v>343709.87885130575</v>
      </c>
      <c r="Q334" s="39">
        <f t="shared" ca="1" si="86"/>
        <v>7017986.4792542718</v>
      </c>
      <c r="S334" s="39">
        <f t="shared" ca="1" si="81"/>
        <v>4174.8461038637342</v>
      </c>
      <c r="T334" s="39">
        <f t="shared" ca="1" si="87"/>
        <v>92557.713699434127</v>
      </c>
      <c r="U334" s="39">
        <f t="shared" ca="1" si="88"/>
        <v>315265.59863167087</v>
      </c>
      <c r="V334" s="39">
        <f t="shared" ca="1" si="89"/>
        <v>6989542.1990346368</v>
      </c>
    </row>
    <row r="335" spans="5:22" x14ac:dyDescent="0.35">
      <c r="E335" s="4">
        <v>317</v>
      </c>
      <c r="F335" s="54">
        <f t="shared" ca="1" si="90"/>
        <v>0.5466707727370399</v>
      </c>
      <c r="G335" s="39">
        <f t="shared" ca="1" si="82"/>
        <v>63680.977353580274</v>
      </c>
      <c r="H335" s="39">
        <f t="shared" ca="1" si="75"/>
        <v>13297.969518260428</v>
      </c>
      <c r="I335" s="39">
        <f t="shared" ca="1" si="76"/>
        <v>9334.9094472277011</v>
      </c>
      <c r="J335" s="39">
        <f t="shared" ca="1" si="77"/>
        <v>4777.0069147323356</v>
      </c>
      <c r="K335" s="39">
        <f t="shared" ca="1" si="83"/>
        <v>91090.863233800745</v>
      </c>
      <c r="L335" s="54">
        <f t="shared" ca="1" si="84"/>
        <v>0.15427577203698672</v>
      </c>
      <c r="M335" s="186">
        <f t="shared" ca="1" si="85"/>
        <v>4670710.8871590262</v>
      </c>
      <c r="N335" s="39">
        <f t="shared" ca="1" si="78"/>
        <v>975345.75609894982</v>
      </c>
      <c r="O335" s="39">
        <f t="shared" ca="1" si="79"/>
        <v>684673.27289471566</v>
      </c>
      <c r="P335" s="39">
        <f t="shared" ca="1" si="80"/>
        <v>350371.79283209983</v>
      </c>
      <c r="Q335" s="39">
        <f t="shared" ca="1" si="86"/>
        <v>6681101.7089847913</v>
      </c>
      <c r="S335" s="39">
        <f t="shared" ca="1" si="81"/>
        <v>5007.0961147479138</v>
      </c>
      <c r="T335" s="39">
        <f t="shared" ca="1" si="87"/>
        <v>91320.952433816317</v>
      </c>
      <c r="U335" s="39">
        <f t="shared" ca="1" si="88"/>
        <v>367247.7921680311</v>
      </c>
      <c r="V335" s="39">
        <f t="shared" ca="1" si="89"/>
        <v>6697977.7083207229</v>
      </c>
    </row>
    <row r="336" spans="5:22" x14ac:dyDescent="0.35">
      <c r="E336" s="4">
        <v>318</v>
      </c>
      <c r="F336" s="54">
        <f t="shared" ca="1" si="90"/>
        <v>0.92023055278147436</v>
      </c>
      <c r="G336" s="39">
        <f t="shared" ca="1" si="82"/>
        <v>65686.164761294349</v>
      </c>
      <c r="H336" s="39">
        <f t="shared" ca="1" si="75"/>
        <v>14103.955073504021</v>
      </c>
      <c r="I336" s="39">
        <f t="shared" ca="1" si="76"/>
        <v>9028.7502467465401</v>
      </c>
      <c r="J336" s="39">
        <f t="shared" ca="1" si="77"/>
        <v>4508.9352032443876</v>
      </c>
      <c r="K336" s="39">
        <f t="shared" ca="1" si="83"/>
        <v>93327.805284789298</v>
      </c>
      <c r="L336" s="54">
        <f t="shared" ca="1" si="84"/>
        <v>0.27109268835696521</v>
      </c>
      <c r="M336" s="186">
        <f t="shared" ca="1" si="85"/>
        <v>4837677.7768896343</v>
      </c>
      <c r="N336" s="39">
        <f t="shared" ca="1" si="78"/>
        <v>1038733.0463468474</v>
      </c>
      <c r="O336" s="39">
        <f t="shared" ca="1" si="79"/>
        <v>664952.57533303217</v>
      </c>
      <c r="P336" s="39">
        <f t="shared" ca="1" si="80"/>
        <v>332075.64651459031</v>
      </c>
      <c r="Q336" s="39">
        <f t="shared" ca="1" si="86"/>
        <v>6873439.0450841039</v>
      </c>
      <c r="S336" s="39">
        <f t="shared" ca="1" si="81"/>
        <v>3678.1679895025754</v>
      </c>
      <c r="T336" s="39">
        <f t="shared" ca="1" si="87"/>
        <v>92497.038071047486</v>
      </c>
      <c r="U336" s="39">
        <f t="shared" ca="1" si="88"/>
        <v>270891.01041515591</v>
      </c>
      <c r="V336" s="39">
        <f t="shared" ca="1" si="89"/>
        <v>6812254.4089846704</v>
      </c>
    </row>
    <row r="337" spans="5:22" x14ac:dyDescent="0.35">
      <c r="E337" s="4">
        <v>319</v>
      </c>
      <c r="F337" s="54">
        <f t="shared" ca="1" si="90"/>
        <v>0.27747493880456753</v>
      </c>
      <c r="G337" s="39">
        <f t="shared" ca="1" si="82"/>
        <v>64299.627537550485</v>
      </c>
      <c r="H337" s="39">
        <f t="shared" ca="1" si="75"/>
        <v>13495.11048748093</v>
      </c>
      <c r="I337" s="39">
        <f t="shared" ca="1" si="76"/>
        <v>9277.76145651347</v>
      </c>
      <c r="J337" s="39">
        <f t="shared" ca="1" si="77"/>
        <v>4625.734446930499</v>
      </c>
      <c r="K337" s="39">
        <f t="shared" ca="1" si="83"/>
        <v>91698.233928475383</v>
      </c>
      <c r="L337" s="54">
        <f t="shared" ca="1" si="84"/>
        <v>0.32514617997567341</v>
      </c>
      <c r="M337" s="186">
        <f t="shared" ca="1" si="85"/>
        <v>4743001.7860665238</v>
      </c>
      <c r="N337" s="39">
        <f t="shared" ca="1" si="78"/>
        <v>995454.18218647293</v>
      </c>
      <c r="O337" s="39">
        <f t="shared" ca="1" si="79"/>
        <v>684365.38194944116</v>
      </c>
      <c r="P337" s="39">
        <f t="shared" ca="1" si="80"/>
        <v>341212.967848812</v>
      </c>
      <c r="Q337" s="39">
        <f t="shared" ca="1" si="86"/>
        <v>6764034.3180512507</v>
      </c>
      <c r="S337" s="39">
        <f t="shared" ca="1" si="81"/>
        <v>3603.0103046344339</v>
      </c>
      <c r="T337" s="39">
        <f t="shared" ca="1" si="87"/>
        <v>90675.509786179318</v>
      </c>
      <c r="U337" s="39">
        <f t="shared" ca="1" si="88"/>
        <v>265772.6796336</v>
      </c>
      <c r="V337" s="39">
        <f t="shared" ca="1" si="89"/>
        <v>6688594.0298360381</v>
      </c>
    </row>
    <row r="338" spans="5:22" x14ac:dyDescent="0.35">
      <c r="E338" s="4">
        <v>320</v>
      </c>
      <c r="F338" s="54">
        <f t="shared" ca="1" si="90"/>
        <v>0.63459067502025979</v>
      </c>
      <c r="G338" s="39">
        <f t="shared" ca="1" si="82"/>
        <v>62922.771496362177</v>
      </c>
      <c r="H338" s="39">
        <f t="shared" ca="1" si="75"/>
        <v>13445.816871785813</v>
      </c>
      <c r="I338" s="39">
        <f t="shared" ca="1" si="76"/>
        <v>9182.4838178277314</v>
      </c>
      <c r="J338" s="39">
        <f t="shared" ca="1" si="77"/>
        <v>4576.2680677561484</v>
      </c>
      <c r="K338" s="39">
        <f t="shared" ca="1" si="83"/>
        <v>90127.340253731862</v>
      </c>
      <c r="L338" s="54">
        <f t="shared" ca="1" si="84"/>
        <v>0.82304705333096828</v>
      </c>
      <c r="M338" s="186">
        <f t="shared" ca="1" si="85"/>
        <v>4705801.3137168176</v>
      </c>
      <c r="N338" s="39">
        <f t="shared" ca="1" si="78"/>
        <v>1005571.4520283571</v>
      </c>
      <c r="O338" s="39">
        <f t="shared" ca="1" si="79"/>
        <v>686729.8338188323</v>
      </c>
      <c r="P338" s="39">
        <f t="shared" ca="1" si="80"/>
        <v>342245.06920220819</v>
      </c>
      <c r="Q338" s="39">
        <f t="shared" ca="1" si="86"/>
        <v>6740347.6687662154</v>
      </c>
      <c r="S338" s="39">
        <f t="shared" ca="1" si="81"/>
        <v>5976.7374935436928</v>
      </c>
      <c r="T338" s="39">
        <f t="shared" ca="1" si="87"/>
        <v>91527.809679519414</v>
      </c>
      <c r="U338" s="39">
        <f t="shared" ca="1" si="88"/>
        <v>446981.88716122444</v>
      </c>
      <c r="V338" s="39">
        <f t="shared" ca="1" si="89"/>
        <v>6845084.4867252316</v>
      </c>
    </row>
    <row r="339" spans="5:22" x14ac:dyDescent="0.35">
      <c r="E339" s="4">
        <v>321</v>
      </c>
      <c r="F339" s="54">
        <f t="shared" ca="1" si="90"/>
        <v>0.85025361179296655</v>
      </c>
      <c r="G339" s="39">
        <f t="shared" ca="1" si="82"/>
        <v>64173.777668324197</v>
      </c>
      <c r="H339" s="39">
        <f t="shared" ref="H339:H402" ca="1" si="91">NORMINV($F339,$C$6,$C$6*$D$6/2)*NORMINV(RAND(),D$10,D$10*$D$14/2)</f>
        <v>13884.902074534848</v>
      </c>
      <c r="I339" s="39">
        <f t="shared" ref="I339:I402" ca="1" si="92">NORMINV($F339,$C$6,$C$6*$D$6/2)*NORMINV(RAND(),D$11,D$11*$D$14/2)</f>
        <v>8990.506535146591</v>
      </c>
      <c r="J339" s="39">
        <f t="shared" ref="J339:J402" ca="1" si="93">NORMINV($F339,$C$6,$C$6*$D$6/2)*NORMINV(RAND(),D$12,D$12*$D$14/2)</f>
        <v>4645.3712101594265</v>
      </c>
      <c r="K339" s="39">
        <f t="shared" ca="1" si="83"/>
        <v>91694.557488165068</v>
      </c>
      <c r="L339" s="54">
        <f t="shared" ca="1" si="84"/>
        <v>0.66106818109390986</v>
      </c>
      <c r="M339" s="186">
        <f t="shared" ca="1" si="85"/>
        <v>4775029.4015005976</v>
      </c>
      <c r="N339" s="39">
        <f t="shared" ref="N339:N402" ca="1" si="94">H339*NORMINV($L339,$C$17,$C$17*$C$20/2)</f>
        <v>1033144.970606682</v>
      </c>
      <c r="O339" s="39">
        <f t="shared" ref="O339:O402" ca="1" si="95">I339*NORMINV($L339,$C$17,$C$17*$C$20/2)</f>
        <v>668963.7823970305</v>
      </c>
      <c r="P339" s="39">
        <f t="shared" ref="P339:P402" ca="1" si="96">J339*NORMINV($L339,$C$17,$C$17*$C$20/2)</f>
        <v>345651.83654981363</v>
      </c>
      <c r="Q339" s="39">
        <f t="shared" ca="1" si="86"/>
        <v>6822789.9910541242</v>
      </c>
      <c r="S339" s="39">
        <f t="shared" ref="S339:S402" ca="1" si="97">NORMINV($F339,$C$6,$C$6*$D$6/2)-G339-H339-I339</f>
        <v>5111.1787879684307</v>
      </c>
      <c r="T339" s="39">
        <f t="shared" ca="1" si="87"/>
        <v>92160.365065974067</v>
      </c>
      <c r="U339" s="39">
        <f t="shared" ca="1" si="88"/>
        <v>380311.55209555506</v>
      </c>
      <c r="V339" s="39">
        <f t="shared" ca="1" si="89"/>
        <v>6857449.7065998651</v>
      </c>
    </row>
    <row r="340" spans="5:22" x14ac:dyDescent="0.35">
      <c r="E340" s="4">
        <v>322</v>
      </c>
      <c r="F340" s="54">
        <f t="shared" ca="1" si="90"/>
        <v>0.36008123248890012</v>
      </c>
      <c r="G340" s="39">
        <f t="shared" ref="G340:G403" ca="1" si="98">NORMINV($F340,$C$6,$C$6*$D$6/2)*NORMINV(RAND(),D$9,D$9*$D$14/2)</f>
        <v>66324.673502220074</v>
      </c>
      <c r="H340" s="39">
        <f t="shared" ca="1" si="91"/>
        <v>14631.881376046529</v>
      </c>
      <c r="I340" s="39">
        <f t="shared" ca="1" si="92"/>
        <v>9143.0334513778125</v>
      </c>
      <c r="J340" s="39">
        <f t="shared" ca="1" si="93"/>
        <v>4556.0472072793091</v>
      </c>
      <c r="K340" s="39">
        <f t="shared" ref="K340:K403" ca="1" si="99">SUM(G340:J340)</f>
        <v>94655.635536923714</v>
      </c>
      <c r="L340" s="54">
        <f t="shared" ref="L340:L403" ca="1" si="100">RAND()</f>
        <v>0.38903108393125807</v>
      </c>
      <c r="M340" s="186">
        <f t="shared" ref="M340:M403" ca="1" si="101">G340*NORMINV($L340,$C$17,$C$17*$C$20/2)</f>
        <v>4900806.5752374129</v>
      </c>
      <c r="N340" s="39">
        <f t="shared" ca="1" si="94"/>
        <v>1081166.5805399315</v>
      </c>
      <c r="O340" s="39">
        <f t="shared" ca="1" si="95"/>
        <v>675589.28058090096</v>
      </c>
      <c r="P340" s="39">
        <f t="shared" ca="1" si="96"/>
        <v>336651.57974398619</v>
      </c>
      <c r="Q340" s="39">
        <f t="shared" ref="Q340:Q403" ca="1" si="102">SUM(M340:P340)</f>
        <v>6994214.0161022311</v>
      </c>
      <c r="S340" s="39">
        <f t="shared" ca="1" si="97"/>
        <v>787.64511270661751</v>
      </c>
      <c r="T340" s="39">
        <f t="shared" ref="T340:T403" ca="1" si="103">SUM(G340:I340)+S340</f>
        <v>90887.233442351018</v>
      </c>
      <c r="U340" s="39">
        <f t="shared" ref="U340:U403" ca="1" si="104">S340*NORMINV($L340,$C$17,$C$17*$C$20/2)</f>
        <v>58200.00526918532</v>
      </c>
      <c r="V340" s="39">
        <f t="shared" ref="V340:V403" ca="1" si="105">SUM(M340:O340)+U340</f>
        <v>6715762.4416274307</v>
      </c>
    </row>
    <row r="341" spans="5:22" x14ac:dyDescent="0.35">
      <c r="E341" s="4">
        <v>323</v>
      </c>
      <c r="F341" s="54">
        <f t="shared" ref="F341:F404" ca="1" si="106">RAND()</f>
        <v>0.98677557470804234</v>
      </c>
      <c r="G341" s="39">
        <f t="shared" ca="1" si="98"/>
        <v>66762.43029498469</v>
      </c>
      <c r="H341" s="39">
        <f t="shared" ca="1" si="91"/>
        <v>14456.831420434961</v>
      </c>
      <c r="I341" s="39">
        <f t="shared" ca="1" si="92"/>
        <v>9380.8428913329317</v>
      </c>
      <c r="J341" s="39">
        <f t="shared" ca="1" si="93"/>
        <v>4699.2301719667184</v>
      </c>
      <c r="K341" s="39">
        <f t="shared" ca="1" si="99"/>
        <v>95299.334778719291</v>
      </c>
      <c r="L341" s="54">
        <f t="shared" ca="1" si="100"/>
        <v>0.51750707519485739</v>
      </c>
      <c r="M341" s="186">
        <f t="shared" ca="1" si="101"/>
        <v>4949267.7524042595</v>
      </c>
      <c r="N341" s="39">
        <f t="shared" ca="1" si="94"/>
        <v>1071721.4642271409</v>
      </c>
      <c r="O341" s="39">
        <f t="shared" ca="1" si="95"/>
        <v>695425.60100500996</v>
      </c>
      <c r="P341" s="39">
        <f t="shared" ca="1" si="96"/>
        <v>348365.81365413783</v>
      </c>
      <c r="Q341" s="39">
        <f t="shared" ca="1" si="102"/>
        <v>7064780.6312905485</v>
      </c>
      <c r="S341" s="39">
        <f t="shared" ca="1" si="97"/>
        <v>2638.4421600329006</v>
      </c>
      <c r="T341" s="39">
        <f t="shared" ca="1" si="103"/>
        <v>93238.546766785468</v>
      </c>
      <c r="U341" s="39">
        <f t="shared" ca="1" si="104"/>
        <v>195594.38806432486</v>
      </c>
      <c r="V341" s="39">
        <f t="shared" ca="1" si="105"/>
        <v>6912009.2057007356</v>
      </c>
    </row>
    <row r="342" spans="5:22" x14ac:dyDescent="0.35">
      <c r="E342" s="4">
        <v>324</v>
      </c>
      <c r="F342" s="54">
        <f t="shared" ca="1" si="106"/>
        <v>0.76600394021798202</v>
      </c>
      <c r="G342" s="39">
        <f t="shared" ca="1" si="98"/>
        <v>65513.687146390883</v>
      </c>
      <c r="H342" s="39">
        <f t="shared" ca="1" si="91"/>
        <v>13648.307818598463</v>
      </c>
      <c r="I342" s="39">
        <f t="shared" ca="1" si="92"/>
        <v>9158.2927751160933</v>
      </c>
      <c r="J342" s="39">
        <f t="shared" ca="1" si="93"/>
        <v>4425.5887742150544</v>
      </c>
      <c r="K342" s="39">
        <f t="shared" ca="1" si="99"/>
        <v>92745.87651432048</v>
      </c>
      <c r="L342" s="54">
        <f t="shared" ca="1" si="100"/>
        <v>0.9969578171830179</v>
      </c>
      <c r="M342" s="186">
        <f t="shared" ca="1" si="101"/>
        <v>4987734.6124185007</v>
      </c>
      <c r="N342" s="39">
        <f t="shared" ca="1" si="94"/>
        <v>1039082.6752836148</v>
      </c>
      <c r="O342" s="39">
        <f t="shared" ca="1" si="95"/>
        <v>697245.65743091854</v>
      </c>
      <c r="P342" s="39">
        <f t="shared" ca="1" si="96"/>
        <v>336932.07131144078</v>
      </c>
      <c r="Q342" s="39">
        <f t="shared" ca="1" si="102"/>
        <v>7060995.0164444745</v>
      </c>
      <c r="S342" s="39">
        <f t="shared" ca="1" si="97"/>
        <v>3555.6977521966946</v>
      </c>
      <c r="T342" s="39">
        <f t="shared" ca="1" si="103"/>
        <v>91875.985492302119</v>
      </c>
      <c r="U342" s="39">
        <f t="shared" ca="1" si="104"/>
        <v>270704.90949931403</v>
      </c>
      <c r="V342" s="39">
        <f t="shared" ca="1" si="105"/>
        <v>6994767.8546323478</v>
      </c>
    </row>
    <row r="343" spans="5:22" x14ac:dyDescent="0.35">
      <c r="E343" s="4">
        <v>325</v>
      </c>
      <c r="F343" s="54">
        <f t="shared" ca="1" si="106"/>
        <v>0.18315185420191049</v>
      </c>
      <c r="G343" s="39">
        <f t="shared" ca="1" si="98"/>
        <v>60429.622560097647</v>
      </c>
      <c r="H343" s="39">
        <f t="shared" ca="1" si="91"/>
        <v>13210.6728965405</v>
      </c>
      <c r="I343" s="39">
        <f t="shared" ca="1" si="92"/>
        <v>8929.7257039941487</v>
      </c>
      <c r="J343" s="39">
        <f t="shared" ca="1" si="93"/>
        <v>4588.0544340852539</v>
      </c>
      <c r="K343" s="39">
        <f t="shared" ca="1" si="99"/>
        <v>87158.075594717549</v>
      </c>
      <c r="L343" s="54">
        <f t="shared" ca="1" si="100"/>
        <v>0.53502351604861498</v>
      </c>
      <c r="M343" s="186">
        <f t="shared" ca="1" si="101"/>
        <v>4481771.2283430882</v>
      </c>
      <c r="N343" s="39">
        <f t="shared" ca="1" si="94"/>
        <v>979771.3635541097</v>
      </c>
      <c r="O343" s="39">
        <f t="shared" ca="1" si="95"/>
        <v>662274.32907355286</v>
      </c>
      <c r="P343" s="39">
        <f t="shared" ca="1" si="96"/>
        <v>340273.68508392677</v>
      </c>
      <c r="Q343" s="39">
        <f t="shared" ca="1" si="102"/>
        <v>6464090.6060546776</v>
      </c>
      <c r="S343" s="39">
        <f t="shared" ca="1" si="97"/>
        <v>7819.9344882009373</v>
      </c>
      <c r="T343" s="39">
        <f t="shared" ca="1" si="103"/>
        <v>90389.955648833231</v>
      </c>
      <c r="U343" s="39">
        <f t="shared" ca="1" si="104"/>
        <v>579966.51165398513</v>
      </c>
      <c r="V343" s="39">
        <f t="shared" ca="1" si="105"/>
        <v>6703783.4326247359</v>
      </c>
    </row>
    <row r="344" spans="5:22" x14ac:dyDescent="0.35">
      <c r="E344" s="4">
        <v>326</v>
      </c>
      <c r="F344" s="54">
        <f t="shared" ca="1" si="106"/>
        <v>9.1887937009542786E-2</v>
      </c>
      <c r="G344" s="39">
        <f t="shared" ca="1" si="98"/>
        <v>62706.306231650487</v>
      </c>
      <c r="H344" s="39">
        <f t="shared" ca="1" si="91"/>
        <v>13093.421059054934</v>
      </c>
      <c r="I344" s="39">
        <f t="shared" ca="1" si="92"/>
        <v>8886.3399349748452</v>
      </c>
      <c r="J344" s="39">
        <f t="shared" ca="1" si="93"/>
        <v>4437.731299316044</v>
      </c>
      <c r="K344" s="39">
        <f t="shared" ca="1" si="99"/>
        <v>89123.798524996324</v>
      </c>
      <c r="L344" s="54">
        <f t="shared" ca="1" si="100"/>
        <v>0.21333563509196196</v>
      </c>
      <c r="M344" s="186">
        <f t="shared" ca="1" si="101"/>
        <v>4609601.9345581122</v>
      </c>
      <c r="N344" s="39">
        <f t="shared" ca="1" si="94"/>
        <v>962510.19508050103</v>
      </c>
      <c r="O344" s="39">
        <f t="shared" ca="1" si="95"/>
        <v>653243.54466163053</v>
      </c>
      <c r="P344" s="39">
        <f t="shared" ca="1" si="96"/>
        <v>326221.97051133646</v>
      </c>
      <c r="Q344" s="39">
        <f t="shared" ca="1" si="102"/>
        <v>6551577.6448115809</v>
      </c>
      <c r="S344" s="39">
        <f t="shared" ca="1" si="97"/>
        <v>5315.4993583747255</v>
      </c>
      <c r="T344" s="39">
        <f t="shared" ca="1" si="103"/>
        <v>90001.566584055006</v>
      </c>
      <c r="U344" s="39">
        <f t="shared" ca="1" si="104"/>
        <v>390747.55950365937</v>
      </c>
      <c r="V344" s="39">
        <f t="shared" ca="1" si="105"/>
        <v>6616103.2338039037</v>
      </c>
    </row>
    <row r="345" spans="5:22" x14ac:dyDescent="0.35">
      <c r="E345" s="4">
        <v>327</v>
      </c>
      <c r="F345" s="54">
        <f t="shared" ca="1" si="106"/>
        <v>0.38772859929002879</v>
      </c>
      <c r="G345" s="39">
        <f t="shared" ca="1" si="98"/>
        <v>65138.722513663393</v>
      </c>
      <c r="H345" s="39">
        <f t="shared" ca="1" si="91"/>
        <v>13432.517942257791</v>
      </c>
      <c r="I345" s="39">
        <f t="shared" ca="1" si="92"/>
        <v>9413.4713953510654</v>
      </c>
      <c r="J345" s="39">
        <f t="shared" ca="1" si="93"/>
        <v>4783.3197865777202</v>
      </c>
      <c r="K345" s="39">
        <f t="shared" ca="1" si="99"/>
        <v>92768.03163784997</v>
      </c>
      <c r="L345" s="54">
        <f t="shared" ca="1" si="100"/>
        <v>0.54562883367192039</v>
      </c>
      <c r="M345" s="186">
        <f t="shared" ca="1" si="101"/>
        <v>4832312.0359376166</v>
      </c>
      <c r="N345" s="39">
        <f t="shared" ca="1" si="94"/>
        <v>996490.49936011375</v>
      </c>
      <c r="O345" s="39">
        <f t="shared" ca="1" si="95"/>
        <v>698337.78386070998</v>
      </c>
      <c r="P345" s="39">
        <f t="shared" ca="1" si="96"/>
        <v>354850.27775252442</v>
      </c>
      <c r="Q345" s="39">
        <f t="shared" ca="1" si="102"/>
        <v>6881990.5969109647</v>
      </c>
      <c r="S345" s="39">
        <f t="shared" ca="1" si="97"/>
        <v>2969.1056696496107</v>
      </c>
      <c r="T345" s="39">
        <f t="shared" ca="1" si="103"/>
        <v>90953.817520921861</v>
      </c>
      <c r="U345" s="39">
        <f t="shared" ca="1" si="104"/>
        <v>220262.91750515823</v>
      </c>
      <c r="V345" s="39">
        <f t="shared" ca="1" si="105"/>
        <v>6747403.2366635986</v>
      </c>
    </row>
    <row r="346" spans="5:22" x14ac:dyDescent="0.35">
      <c r="E346" s="4">
        <v>328</v>
      </c>
      <c r="F346" s="54">
        <f t="shared" ca="1" si="106"/>
        <v>0.86586237416567469</v>
      </c>
      <c r="G346" s="39">
        <f t="shared" ca="1" si="98"/>
        <v>66430.991222267519</v>
      </c>
      <c r="H346" s="39">
        <f t="shared" ca="1" si="91"/>
        <v>13787.107365854128</v>
      </c>
      <c r="I346" s="39">
        <f t="shared" ca="1" si="92"/>
        <v>9210.9762219404165</v>
      </c>
      <c r="J346" s="39">
        <f t="shared" ca="1" si="93"/>
        <v>4489.7170547577298</v>
      </c>
      <c r="K346" s="39">
        <f t="shared" ca="1" si="99"/>
        <v>93918.791864819796</v>
      </c>
      <c r="L346" s="54">
        <f t="shared" ca="1" si="100"/>
        <v>0.4491751347390055</v>
      </c>
      <c r="M346" s="186">
        <f t="shared" ca="1" si="101"/>
        <v>4916248.1238172939</v>
      </c>
      <c r="N346" s="39">
        <f t="shared" ca="1" si="94"/>
        <v>1020319.5748421705</v>
      </c>
      <c r="O346" s="39">
        <f t="shared" ca="1" si="95"/>
        <v>681661.43145642802</v>
      </c>
      <c r="P346" s="39">
        <f t="shared" ca="1" si="96"/>
        <v>332263.03929549863</v>
      </c>
      <c r="Q346" s="39">
        <f t="shared" ca="1" si="102"/>
        <v>6950492.169411391</v>
      </c>
      <c r="S346" s="39">
        <f t="shared" ca="1" si="97"/>
        <v>2794.7035733604916</v>
      </c>
      <c r="T346" s="39">
        <f t="shared" ca="1" si="103"/>
        <v>92223.778383422556</v>
      </c>
      <c r="U346" s="39">
        <f t="shared" ca="1" si="104"/>
        <v>206822.98948677391</v>
      </c>
      <c r="V346" s="39">
        <f t="shared" ca="1" si="105"/>
        <v>6825052.1196026662</v>
      </c>
    </row>
    <row r="347" spans="5:22" x14ac:dyDescent="0.35">
      <c r="E347" s="4">
        <v>329</v>
      </c>
      <c r="F347" s="54">
        <f t="shared" ca="1" si="106"/>
        <v>0.78246799204332729</v>
      </c>
      <c r="G347" s="39">
        <f t="shared" ca="1" si="98"/>
        <v>66259.164738772524</v>
      </c>
      <c r="H347" s="39">
        <f t="shared" ca="1" si="91"/>
        <v>13972.905320391783</v>
      </c>
      <c r="I347" s="39">
        <f t="shared" ca="1" si="92"/>
        <v>9189.6312704090233</v>
      </c>
      <c r="J347" s="39">
        <f t="shared" ca="1" si="93"/>
        <v>4578.4432747644096</v>
      </c>
      <c r="K347" s="39">
        <f t="shared" ca="1" si="99"/>
        <v>94000.144604337751</v>
      </c>
      <c r="L347" s="54">
        <f t="shared" ca="1" si="100"/>
        <v>0.24154980242302726</v>
      </c>
      <c r="M347" s="186">
        <f t="shared" ca="1" si="101"/>
        <v>4875370.3754440732</v>
      </c>
      <c r="N347" s="39">
        <f t="shared" ca="1" si="94"/>
        <v>1028130.8091718178</v>
      </c>
      <c r="O347" s="39">
        <f t="shared" ca="1" si="95"/>
        <v>676175.98612421961</v>
      </c>
      <c r="P347" s="39">
        <f t="shared" ca="1" si="96"/>
        <v>336883.30958352296</v>
      </c>
      <c r="Q347" s="39">
        <f t="shared" ca="1" si="102"/>
        <v>6916560.4803236341</v>
      </c>
      <c r="S347" s="39">
        <f t="shared" ca="1" si="97"/>
        <v>2504.2744978640294</v>
      </c>
      <c r="T347" s="39">
        <f t="shared" ca="1" si="103"/>
        <v>91925.97582743736</v>
      </c>
      <c r="U347" s="39">
        <f t="shared" ca="1" si="104"/>
        <v>184265.31253452308</v>
      </c>
      <c r="V347" s="39">
        <f t="shared" ca="1" si="105"/>
        <v>6763942.483274634</v>
      </c>
    </row>
    <row r="348" spans="5:22" x14ac:dyDescent="0.35">
      <c r="E348" s="4">
        <v>330</v>
      </c>
      <c r="F348" s="54">
        <f t="shared" ca="1" si="106"/>
        <v>0.42507933061919867</v>
      </c>
      <c r="G348" s="39">
        <f t="shared" ca="1" si="98"/>
        <v>64365.653357713731</v>
      </c>
      <c r="H348" s="39">
        <f t="shared" ca="1" si="91"/>
        <v>13844.599072107347</v>
      </c>
      <c r="I348" s="39">
        <f t="shared" ca="1" si="92"/>
        <v>9146.7211691553784</v>
      </c>
      <c r="J348" s="39">
        <f t="shared" ca="1" si="93"/>
        <v>4545.6294686883693</v>
      </c>
      <c r="K348" s="39">
        <f t="shared" ca="1" si="99"/>
        <v>91902.603067664822</v>
      </c>
      <c r="L348" s="54">
        <f t="shared" ca="1" si="100"/>
        <v>0.31858063501388911</v>
      </c>
      <c r="M348" s="186">
        <f t="shared" ca="1" si="101"/>
        <v>4746998.5647494132</v>
      </c>
      <c r="N348" s="39">
        <f t="shared" ca="1" si="94"/>
        <v>1021045.9848761646</v>
      </c>
      <c r="O348" s="39">
        <f t="shared" ca="1" si="95"/>
        <v>674575.18097173423</v>
      </c>
      <c r="P348" s="39">
        <f t="shared" ca="1" si="96"/>
        <v>335242.40706181468</v>
      </c>
      <c r="Q348" s="39">
        <f t="shared" ca="1" si="102"/>
        <v>6777862.137659126</v>
      </c>
      <c r="S348" s="39">
        <f t="shared" ca="1" si="97"/>
        <v>3684.7085701496435</v>
      </c>
      <c r="T348" s="39">
        <f t="shared" ca="1" si="103"/>
        <v>91041.682169126099</v>
      </c>
      <c r="U348" s="39">
        <f t="shared" ca="1" si="104"/>
        <v>271749.0677335604</v>
      </c>
      <c r="V348" s="39">
        <f t="shared" ca="1" si="105"/>
        <v>6714368.7983308723</v>
      </c>
    </row>
    <row r="349" spans="5:22" x14ac:dyDescent="0.35">
      <c r="E349" s="4">
        <v>331</v>
      </c>
      <c r="F349" s="54">
        <f t="shared" ca="1" si="106"/>
        <v>0.44101671625634764</v>
      </c>
      <c r="G349" s="39">
        <f t="shared" ca="1" si="98"/>
        <v>65772.6168665312</v>
      </c>
      <c r="H349" s="39">
        <f t="shared" ca="1" si="91"/>
        <v>13564.92371646946</v>
      </c>
      <c r="I349" s="39">
        <f t="shared" ca="1" si="92"/>
        <v>9166.0350591535571</v>
      </c>
      <c r="J349" s="39">
        <f t="shared" ca="1" si="93"/>
        <v>4655.7398646696256</v>
      </c>
      <c r="K349" s="39">
        <f t="shared" ca="1" si="99"/>
        <v>93159.315506823841</v>
      </c>
      <c r="L349" s="54">
        <f t="shared" ca="1" si="100"/>
        <v>0.29428933064477969</v>
      </c>
      <c r="M349" s="186">
        <f t="shared" ca="1" si="101"/>
        <v>4847388.943182732</v>
      </c>
      <c r="N349" s="39">
        <f t="shared" ca="1" si="94"/>
        <v>999723.96372434497</v>
      </c>
      <c r="O349" s="39">
        <f t="shared" ca="1" si="95"/>
        <v>675529.40897468512</v>
      </c>
      <c r="P349" s="39">
        <f t="shared" ca="1" si="96"/>
        <v>343124.28207214252</v>
      </c>
      <c r="Q349" s="39">
        <f t="shared" ca="1" si="102"/>
        <v>6865766.5979539044</v>
      </c>
      <c r="S349" s="39">
        <f t="shared" ca="1" si="97"/>
        <v>2575.0701012285135</v>
      </c>
      <c r="T349" s="39">
        <f t="shared" ca="1" si="103"/>
        <v>91078.645743382731</v>
      </c>
      <c r="U349" s="39">
        <f t="shared" ca="1" si="104"/>
        <v>189780.59458916349</v>
      </c>
      <c r="V349" s="39">
        <f t="shared" ca="1" si="105"/>
        <v>6712422.9104709253</v>
      </c>
    </row>
    <row r="350" spans="5:22" x14ac:dyDescent="0.35">
      <c r="E350" s="4">
        <v>332</v>
      </c>
      <c r="F350" s="54">
        <f t="shared" ca="1" si="106"/>
        <v>0.88100250858451123</v>
      </c>
      <c r="G350" s="39">
        <f t="shared" ca="1" si="98"/>
        <v>66774.048642447204</v>
      </c>
      <c r="H350" s="39">
        <f t="shared" ca="1" si="91"/>
        <v>13974.612935127698</v>
      </c>
      <c r="I350" s="39">
        <f t="shared" ca="1" si="92"/>
        <v>9337.3616987028745</v>
      </c>
      <c r="J350" s="39">
        <f t="shared" ca="1" si="93"/>
        <v>4663.5434028184418</v>
      </c>
      <c r="K350" s="39">
        <f t="shared" ca="1" si="99"/>
        <v>94749.566679096228</v>
      </c>
      <c r="L350" s="54">
        <f t="shared" ca="1" si="100"/>
        <v>0.8480262484022244</v>
      </c>
      <c r="M350" s="186">
        <f t="shared" ca="1" si="101"/>
        <v>4998822.2469187472</v>
      </c>
      <c r="N350" s="39">
        <f t="shared" ca="1" si="94"/>
        <v>1046164.0031182426</v>
      </c>
      <c r="O350" s="39">
        <f t="shared" ca="1" si="95"/>
        <v>699011.25266398594</v>
      </c>
      <c r="P350" s="39">
        <f t="shared" ca="1" si="96"/>
        <v>349121.0280854645</v>
      </c>
      <c r="Q350" s="39">
        <f t="shared" ca="1" si="102"/>
        <v>7093118.5307864407</v>
      </c>
      <c r="S350" s="39">
        <f t="shared" ca="1" si="97"/>
        <v>2204.3139229958451</v>
      </c>
      <c r="T350" s="39">
        <f t="shared" ca="1" si="103"/>
        <v>92290.337199273636</v>
      </c>
      <c r="U350" s="39">
        <f t="shared" ca="1" si="104"/>
        <v>165018.80148779508</v>
      </c>
      <c r="V350" s="39">
        <f t="shared" ca="1" si="105"/>
        <v>6909016.3041887712</v>
      </c>
    </row>
    <row r="351" spans="5:22" x14ac:dyDescent="0.35">
      <c r="E351" s="4">
        <v>333</v>
      </c>
      <c r="F351" s="54">
        <f t="shared" ca="1" si="106"/>
        <v>0.1217510094884906</v>
      </c>
      <c r="G351" s="39">
        <f t="shared" ca="1" si="98"/>
        <v>61725.796757654462</v>
      </c>
      <c r="H351" s="39">
        <f t="shared" ca="1" si="91"/>
        <v>13959.685623378924</v>
      </c>
      <c r="I351" s="39">
        <f t="shared" ca="1" si="92"/>
        <v>9075.7785800065485</v>
      </c>
      <c r="J351" s="39">
        <f t="shared" ca="1" si="93"/>
        <v>4523.4689922230018</v>
      </c>
      <c r="K351" s="39">
        <f t="shared" ca="1" si="99"/>
        <v>89284.72995326294</v>
      </c>
      <c r="L351" s="54">
        <f t="shared" ca="1" si="100"/>
        <v>0.66019181038904173</v>
      </c>
      <c r="M351" s="186">
        <f t="shared" ca="1" si="101"/>
        <v>4592771.0608577151</v>
      </c>
      <c r="N351" s="39">
        <f t="shared" ca="1" si="94"/>
        <v>1038684.6912879363</v>
      </c>
      <c r="O351" s="39">
        <f t="shared" ca="1" si="95"/>
        <v>675292.59088644176</v>
      </c>
      <c r="P351" s="39">
        <f t="shared" ca="1" si="96"/>
        <v>336573.33843313623</v>
      </c>
      <c r="Q351" s="39">
        <f t="shared" ca="1" si="102"/>
        <v>6643321.68146523</v>
      </c>
      <c r="S351" s="39">
        <f t="shared" ca="1" si="97"/>
        <v>5388.9301200376249</v>
      </c>
      <c r="T351" s="39">
        <f t="shared" ca="1" si="103"/>
        <v>90150.191081077559</v>
      </c>
      <c r="U351" s="39">
        <f t="shared" ca="1" si="104"/>
        <v>400968.85912167828</v>
      </c>
      <c r="V351" s="39">
        <f t="shared" ca="1" si="105"/>
        <v>6707717.2021537721</v>
      </c>
    </row>
    <row r="352" spans="5:22" x14ac:dyDescent="0.35">
      <c r="E352" s="4">
        <v>334</v>
      </c>
      <c r="F352" s="54">
        <f t="shared" ca="1" si="106"/>
        <v>0.16121805966589253</v>
      </c>
      <c r="G352" s="39">
        <f t="shared" ca="1" si="98"/>
        <v>63358.922348787972</v>
      </c>
      <c r="H352" s="39">
        <f t="shared" ca="1" si="91"/>
        <v>13979.258639054342</v>
      </c>
      <c r="I352" s="39">
        <f t="shared" ca="1" si="92"/>
        <v>8775.3610206820686</v>
      </c>
      <c r="J352" s="39">
        <f t="shared" ca="1" si="93"/>
        <v>4645.105641758797</v>
      </c>
      <c r="K352" s="39">
        <f t="shared" ca="1" si="99"/>
        <v>90758.647650283179</v>
      </c>
      <c r="L352" s="54">
        <f t="shared" ca="1" si="100"/>
        <v>0.46471474030566795</v>
      </c>
      <c r="M352" s="186">
        <f t="shared" ca="1" si="101"/>
        <v>4690738.2209079992</v>
      </c>
      <c r="N352" s="39">
        <f t="shared" ca="1" si="94"/>
        <v>1034945.677219602</v>
      </c>
      <c r="O352" s="39">
        <f t="shared" ca="1" si="95"/>
        <v>649678.36913922895</v>
      </c>
      <c r="P352" s="39">
        <f t="shared" ca="1" si="96"/>
        <v>343897.49330024997</v>
      </c>
      <c r="Q352" s="39">
        <f t="shared" ca="1" si="102"/>
        <v>6719259.7605670802</v>
      </c>
      <c r="S352" s="39">
        <f t="shared" ca="1" si="97"/>
        <v>4197.928194707958</v>
      </c>
      <c r="T352" s="39">
        <f t="shared" ca="1" si="103"/>
        <v>90311.47020323234</v>
      </c>
      <c r="U352" s="39">
        <f t="shared" ca="1" si="104"/>
        <v>310790.99046451232</v>
      </c>
      <c r="V352" s="39">
        <f t="shared" ca="1" si="105"/>
        <v>6686153.2577313427</v>
      </c>
    </row>
    <row r="353" spans="5:22" x14ac:dyDescent="0.35">
      <c r="E353" s="4">
        <v>335</v>
      </c>
      <c r="F353" s="54">
        <f t="shared" ca="1" si="106"/>
        <v>0.79774402437857694</v>
      </c>
      <c r="G353" s="39">
        <f t="shared" ca="1" si="98"/>
        <v>63008.365632272653</v>
      </c>
      <c r="H353" s="39">
        <f t="shared" ca="1" si="91"/>
        <v>14276.372903347659</v>
      </c>
      <c r="I353" s="39">
        <f t="shared" ca="1" si="92"/>
        <v>9581.7978849858318</v>
      </c>
      <c r="J353" s="39">
        <f t="shared" ca="1" si="93"/>
        <v>4485.0703338179792</v>
      </c>
      <c r="K353" s="39">
        <f t="shared" ca="1" si="99"/>
        <v>91351.606754424123</v>
      </c>
      <c r="L353" s="54">
        <f t="shared" ca="1" si="100"/>
        <v>0.62343821358482421</v>
      </c>
      <c r="M353" s="186">
        <f t="shared" ca="1" si="101"/>
        <v>4683604.7373501901</v>
      </c>
      <c r="N353" s="39">
        <f t="shared" ca="1" si="94"/>
        <v>1061206.5095059222</v>
      </c>
      <c r="O353" s="39">
        <f t="shared" ca="1" si="95"/>
        <v>712244.37447502452</v>
      </c>
      <c r="P353" s="39">
        <f t="shared" ca="1" si="96"/>
        <v>333389.0103643529</v>
      </c>
      <c r="Q353" s="39">
        <f t="shared" ca="1" si="102"/>
        <v>6790444.6316954894</v>
      </c>
      <c r="S353" s="39">
        <f t="shared" ca="1" si="97"/>
        <v>5107.8145422503931</v>
      </c>
      <c r="T353" s="39">
        <f t="shared" ca="1" si="103"/>
        <v>91974.350962856537</v>
      </c>
      <c r="U353" s="39">
        <f t="shared" ca="1" si="104"/>
        <v>379679.49410414271</v>
      </c>
      <c r="V353" s="39">
        <f t="shared" ca="1" si="105"/>
        <v>6836735.115435279</v>
      </c>
    </row>
    <row r="354" spans="5:22" x14ac:dyDescent="0.35">
      <c r="E354" s="4">
        <v>336</v>
      </c>
      <c r="F354" s="54">
        <f t="shared" ca="1" si="106"/>
        <v>0.95685196497508762</v>
      </c>
      <c r="G354" s="39">
        <f t="shared" ca="1" si="98"/>
        <v>65279.808479051542</v>
      </c>
      <c r="H354" s="39">
        <f t="shared" ca="1" si="91"/>
        <v>13892.517310740255</v>
      </c>
      <c r="I354" s="39">
        <f t="shared" ca="1" si="92"/>
        <v>9086.0373159439587</v>
      </c>
      <c r="J354" s="39">
        <f t="shared" ca="1" si="93"/>
        <v>4629.2982032797072</v>
      </c>
      <c r="K354" s="39">
        <f t="shared" ca="1" si="99"/>
        <v>92887.661309015457</v>
      </c>
      <c r="L354" s="54">
        <f t="shared" ca="1" si="100"/>
        <v>7.1772204488878777E-2</v>
      </c>
      <c r="M354" s="186">
        <f t="shared" ca="1" si="101"/>
        <v>4766478.6922197891</v>
      </c>
      <c r="N354" s="39">
        <f t="shared" ca="1" si="94"/>
        <v>1014377.7882587943</v>
      </c>
      <c r="O354" s="39">
        <f t="shared" ca="1" si="95"/>
        <v>663427.24147327337</v>
      </c>
      <c r="P354" s="39">
        <f t="shared" ca="1" si="96"/>
        <v>338013.41884979547</v>
      </c>
      <c r="Q354" s="39">
        <f t="shared" ca="1" si="102"/>
        <v>6782297.1408016523</v>
      </c>
      <c r="S354" s="39">
        <f t="shared" ca="1" si="97"/>
        <v>4520.2016100662586</v>
      </c>
      <c r="T354" s="39">
        <f t="shared" ca="1" si="103"/>
        <v>92778.564715802015</v>
      </c>
      <c r="U354" s="39">
        <f t="shared" ca="1" si="104"/>
        <v>330047.6083019207</v>
      </c>
      <c r="V354" s="39">
        <f t="shared" ca="1" si="105"/>
        <v>6774331.330253778</v>
      </c>
    </row>
    <row r="355" spans="5:22" x14ac:dyDescent="0.35">
      <c r="E355" s="4">
        <v>337</v>
      </c>
      <c r="F355" s="54">
        <f t="shared" ca="1" si="106"/>
        <v>0.23735751548839601</v>
      </c>
      <c r="G355" s="39">
        <f t="shared" ca="1" si="98"/>
        <v>65229.049907793524</v>
      </c>
      <c r="H355" s="39">
        <f t="shared" ca="1" si="91"/>
        <v>13534.740523260743</v>
      </c>
      <c r="I355" s="39">
        <f t="shared" ca="1" si="92"/>
        <v>9375.1357965860025</v>
      </c>
      <c r="J355" s="39">
        <f t="shared" ca="1" si="93"/>
        <v>4432.6834338600229</v>
      </c>
      <c r="K355" s="39">
        <f t="shared" ca="1" si="99"/>
        <v>92571.60966150029</v>
      </c>
      <c r="L355" s="54">
        <f t="shared" ca="1" si="100"/>
        <v>0.44132296585574537</v>
      </c>
      <c r="M355" s="186">
        <f t="shared" ca="1" si="101"/>
        <v>4826337.6256533312</v>
      </c>
      <c r="N355" s="39">
        <f t="shared" ca="1" si="94"/>
        <v>1001443.7974063364</v>
      </c>
      <c r="O355" s="39">
        <f t="shared" ca="1" si="95"/>
        <v>693672.07869244611</v>
      </c>
      <c r="P355" s="39">
        <f t="shared" ca="1" si="96"/>
        <v>327976.98065034585</v>
      </c>
      <c r="Q355" s="39">
        <f t="shared" ca="1" si="102"/>
        <v>6849430.4824024597</v>
      </c>
      <c r="S355" s="39">
        <f t="shared" ca="1" si="97"/>
        <v>2423.0501172440308</v>
      </c>
      <c r="T355" s="39">
        <f t="shared" ca="1" si="103"/>
        <v>90561.9763448843</v>
      </c>
      <c r="U355" s="39">
        <f t="shared" ca="1" si="104"/>
        <v>179282.97232950095</v>
      </c>
      <c r="V355" s="39">
        <f t="shared" ca="1" si="105"/>
        <v>6700736.474081615</v>
      </c>
    </row>
    <row r="356" spans="5:22" x14ac:dyDescent="0.35">
      <c r="E356" s="4">
        <v>338</v>
      </c>
      <c r="F356" s="54">
        <f t="shared" ca="1" si="106"/>
        <v>0.17443198511031754</v>
      </c>
      <c r="G356" s="39">
        <f t="shared" ca="1" si="98"/>
        <v>61800.264628850462</v>
      </c>
      <c r="H356" s="39">
        <f t="shared" ca="1" si="91"/>
        <v>13225.692236659148</v>
      </c>
      <c r="I356" s="39">
        <f t="shared" ca="1" si="92"/>
        <v>9041.2059588419907</v>
      </c>
      <c r="J356" s="39">
        <f t="shared" ca="1" si="93"/>
        <v>4454.0507707390061</v>
      </c>
      <c r="K356" s="39">
        <f t="shared" ca="1" si="99"/>
        <v>88521.213595090609</v>
      </c>
      <c r="L356" s="54">
        <f t="shared" ca="1" si="100"/>
        <v>7.8492140288950685E-2</v>
      </c>
      <c r="M356" s="186">
        <f t="shared" ca="1" si="101"/>
        <v>4514587.9484598394</v>
      </c>
      <c r="N356" s="39">
        <f t="shared" ca="1" si="94"/>
        <v>966153.64254906867</v>
      </c>
      <c r="O356" s="39">
        <f t="shared" ca="1" si="95"/>
        <v>660471.59678789508</v>
      </c>
      <c r="P356" s="39">
        <f t="shared" ca="1" si="96"/>
        <v>325374.07488736516</v>
      </c>
      <c r="Q356" s="39">
        <f t="shared" ca="1" si="102"/>
        <v>6466587.2626841683</v>
      </c>
      <c r="S356" s="39">
        <f t="shared" ca="1" si="97"/>
        <v>6292.3489000774589</v>
      </c>
      <c r="T356" s="39">
        <f t="shared" ca="1" si="103"/>
        <v>90359.51172442906</v>
      </c>
      <c r="U356" s="39">
        <f t="shared" ca="1" si="104"/>
        <v>459664.09177045332</v>
      </c>
      <c r="V356" s="39">
        <f t="shared" ca="1" si="105"/>
        <v>6600877.2795672566</v>
      </c>
    </row>
    <row r="357" spans="5:22" x14ac:dyDescent="0.35">
      <c r="E357" s="4">
        <v>339</v>
      </c>
      <c r="F357" s="54">
        <f t="shared" ca="1" si="106"/>
        <v>0.73712427867117092</v>
      </c>
      <c r="G357" s="39">
        <f t="shared" ca="1" si="98"/>
        <v>65997.731887687638</v>
      </c>
      <c r="H357" s="39">
        <f t="shared" ca="1" si="91"/>
        <v>14167.925262881941</v>
      </c>
      <c r="I357" s="39">
        <f t="shared" ca="1" si="92"/>
        <v>9213.0889979711101</v>
      </c>
      <c r="J357" s="39">
        <f t="shared" ca="1" si="93"/>
        <v>4707.0354328769345</v>
      </c>
      <c r="K357" s="39">
        <f t="shared" ca="1" si="99"/>
        <v>94085.781581417614</v>
      </c>
      <c r="L357" s="54">
        <f t="shared" ca="1" si="100"/>
        <v>0.41521267224862612</v>
      </c>
      <c r="M357" s="186">
        <f t="shared" ca="1" si="101"/>
        <v>4879958.7755507873</v>
      </c>
      <c r="N357" s="39">
        <f t="shared" ca="1" si="94"/>
        <v>1047594.958802619</v>
      </c>
      <c r="O357" s="39">
        <f t="shared" ca="1" si="95"/>
        <v>681227.87283190037</v>
      </c>
      <c r="P357" s="39">
        <f t="shared" ca="1" si="96"/>
        <v>348044.36774563679</v>
      </c>
      <c r="Q357" s="39">
        <f t="shared" ca="1" si="102"/>
        <v>6956825.9749309439</v>
      </c>
      <c r="S357" s="39">
        <f t="shared" ca="1" si="97"/>
        <v>2414.0110493915199</v>
      </c>
      <c r="T357" s="39">
        <f t="shared" ca="1" si="103"/>
        <v>91792.757197932195</v>
      </c>
      <c r="U357" s="39">
        <f t="shared" ca="1" si="104"/>
        <v>178495.14017848254</v>
      </c>
      <c r="V357" s="39">
        <f t="shared" ca="1" si="105"/>
        <v>6787276.7473637899</v>
      </c>
    </row>
    <row r="358" spans="5:22" x14ac:dyDescent="0.35">
      <c r="E358" s="4">
        <v>340</v>
      </c>
      <c r="F358" s="54">
        <f t="shared" ca="1" si="106"/>
        <v>0.2064871939196028</v>
      </c>
      <c r="G358" s="39">
        <f t="shared" ca="1" si="98"/>
        <v>64074.038704609738</v>
      </c>
      <c r="H358" s="39">
        <f t="shared" ca="1" si="91"/>
        <v>13533.765964902545</v>
      </c>
      <c r="I358" s="39">
        <f t="shared" ca="1" si="92"/>
        <v>9322.7036930386876</v>
      </c>
      <c r="J358" s="39">
        <f t="shared" ca="1" si="93"/>
        <v>4463.7556373324687</v>
      </c>
      <c r="K358" s="39">
        <f t="shared" ca="1" si="99"/>
        <v>91394.263999883435</v>
      </c>
      <c r="L358" s="54">
        <f t="shared" ca="1" si="100"/>
        <v>0.68325771761923859</v>
      </c>
      <c r="M358" s="186">
        <f t="shared" ca="1" si="101"/>
        <v>4770525.521864607</v>
      </c>
      <c r="N358" s="39">
        <f t="shared" ca="1" si="94"/>
        <v>1007633.9379847026</v>
      </c>
      <c r="O358" s="39">
        <f t="shared" ca="1" si="95"/>
        <v>694106.33073177631</v>
      </c>
      <c r="P358" s="39">
        <f t="shared" ca="1" si="96"/>
        <v>332341.4696774772</v>
      </c>
      <c r="Q358" s="39">
        <f t="shared" ca="1" si="102"/>
        <v>6804607.2602585629</v>
      </c>
      <c r="S358" s="39">
        <f t="shared" ca="1" si="97"/>
        <v>3536.7494571416191</v>
      </c>
      <c r="T358" s="39">
        <f t="shared" ca="1" si="103"/>
        <v>90467.25781969259</v>
      </c>
      <c r="U358" s="39">
        <f t="shared" ca="1" si="104"/>
        <v>263322.77301135752</v>
      </c>
      <c r="V358" s="39">
        <f t="shared" ca="1" si="105"/>
        <v>6735588.5635924432</v>
      </c>
    </row>
    <row r="359" spans="5:22" x14ac:dyDescent="0.35">
      <c r="E359" s="4">
        <v>341</v>
      </c>
      <c r="F359" s="54">
        <f t="shared" ca="1" si="106"/>
        <v>0.81906177093254706</v>
      </c>
      <c r="G359" s="39">
        <f t="shared" ca="1" si="98"/>
        <v>67120.010404764529</v>
      </c>
      <c r="H359" s="39">
        <f t="shared" ca="1" si="91"/>
        <v>13703.937108266999</v>
      </c>
      <c r="I359" s="39">
        <f t="shared" ca="1" si="92"/>
        <v>9662.437965359637</v>
      </c>
      <c r="J359" s="39">
        <f t="shared" ca="1" si="93"/>
        <v>4828.9276508977446</v>
      </c>
      <c r="K359" s="39">
        <f t="shared" ca="1" si="99"/>
        <v>95315.313129288916</v>
      </c>
      <c r="L359" s="54">
        <f t="shared" ca="1" si="100"/>
        <v>0.69317994489299228</v>
      </c>
      <c r="M359" s="186">
        <f t="shared" ca="1" si="101"/>
        <v>4998703.659446572</v>
      </c>
      <c r="N359" s="39">
        <f t="shared" ca="1" si="94"/>
        <v>1020588.6464978452</v>
      </c>
      <c r="O359" s="39">
        <f t="shared" ca="1" si="95"/>
        <v>719601.557350029</v>
      </c>
      <c r="P359" s="39">
        <f t="shared" ca="1" si="96"/>
        <v>359630.13375861791</v>
      </c>
      <c r="Q359" s="39">
        <f t="shared" ca="1" si="102"/>
        <v>7098523.9970530635</v>
      </c>
      <c r="S359" s="39">
        <f t="shared" ca="1" si="97"/>
        <v>1559.299533074287</v>
      </c>
      <c r="T359" s="39">
        <f t="shared" ca="1" si="103"/>
        <v>92045.685011465452</v>
      </c>
      <c r="U359" s="39">
        <f t="shared" ca="1" si="104"/>
        <v>116127.45938428037</v>
      </c>
      <c r="V359" s="39">
        <f t="shared" ca="1" si="105"/>
        <v>6855021.3226787262</v>
      </c>
    </row>
    <row r="360" spans="5:22" x14ac:dyDescent="0.35">
      <c r="E360" s="4">
        <v>342</v>
      </c>
      <c r="F360" s="54">
        <f t="shared" ca="1" si="106"/>
        <v>0.48504524686738204</v>
      </c>
      <c r="G360" s="39">
        <f t="shared" ca="1" si="98"/>
        <v>62395.451650153511</v>
      </c>
      <c r="H360" s="39">
        <f t="shared" ca="1" si="91"/>
        <v>13439.207810476648</v>
      </c>
      <c r="I360" s="39">
        <f t="shared" ca="1" si="92"/>
        <v>9045.538232360268</v>
      </c>
      <c r="J360" s="39">
        <f t="shared" ca="1" si="93"/>
        <v>4325.8038288960661</v>
      </c>
      <c r="K360" s="39">
        <f t="shared" ca="1" si="99"/>
        <v>89206.001521886486</v>
      </c>
      <c r="L360" s="54">
        <f t="shared" ca="1" si="100"/>
        <v>0.47639732025017723</v>
      </c>
      <c r="M360" s="186">
        <f t="shared" ca="1" si="101"/>
        <v>4620765.9597984618</v>
      </c>
      <c r="N360" s="39">
        <f t="shared" ca="1" si="94"/>
        <v>995255.78123057529</v>
      </c>
      <c r="O360" s="39">
        <f t="shared" ca="1" si="95"/>
        <v>669877.59599049308</v>
      </c>
      <c r="P360" s="39">
        <f t="shared" ca="1" si="96"/>
        <v>320352.31018765474</v>
      </c>
      <c r="Q360" s="39">
        <f t="shared" ca="1" si="102"/>
        <v>6606251.6472071847</v>
      </c>
      <c r="S360" s="39">
        <f t="shared" ca="1" si="97"/>
        <v>6299.601808720683</v>
      </c>
      <c r="T360" s="39">
        <f t="shared" ca="1" si="103"/>
        <v>91179.799501711095</v>
      </c>
      <c r="U360" s="39">
        <f t="shared" ca="1" si="104"/>
        <v>466524.15886390558</v>
      </c>
      <c r="V360" s="39">
        <f t="shared" ca="1" si="105"/>
        <v>6752423.4958834359</v>
      </c>
    </row>
    <row r="361" spans="5:22" x14ac:dyDescent="0.35">
      <c r="E361" s="4">
        <v>343</v>
      </c>
      <c r="F361" s="54">
        <f t="shared" ca="1" si="106"/>
        <v>0.85956014747515253</v>
      </c>
      <c r="G361" s="39">
        <f t="shared" ca="1" si="98"/>
        <v>64680.391792826267</v>
      </c>
      <c r="H361" s="39">
        <f t="shared" ca="1" si="91"/>
        <v>14293.986073877784</v>
      </c>
      <c r="I361" s="39">
        <f t="shared" ca="1" si="92"/>
        <v>9015.7251943741849</v>
      </c>
      <c r="J361" s="39">
        <f t="shared" ca="1" si="93"/>
        <v>4699.5367754317149</v>
      </c>
      <c r="K361" s="39">
        <f t="shared" ca="1" si="99"/>
        <v>92689.639836509945</v>
      </c>
      <c r="L361" s="54">
        <f t="shared" ca="1" si="100"/>
        <v>0.91859612698522364</v>
      </c>
      <c r="M361" s="186">
        <f t="shared" ca="1" si="101"/>
        <v>4859709.9191165799</v>
      </c>
      <c r="N361" s="39">
        <f t="shared" ca="1" si="94"/>
        <v>1073967.3026322406</v>
      </c>
      <c r="O361" s="39">
        <f t="shared" ca="1" si="95"/>
        <v>677389.35928939283</v>
      </c>
      <c r="P361" s="39">
        <f t="shared" ca="1" si="96"/>
        <v>353095.96695039916</v>
      </c>
      <c r="Q361" s="39">
        <f t="shared" ca="1" si="102"/>
        <v>6964162.5479886122</v>
      </c>
      <c r="S361" s="39">
        <f t="shared" ca="1" si="97"/>
        <v>4207.4987862581002</v>
      </c>
      <c r="T361" s="39">
        <f t="shared" ca="1" si="103"/>
        <v>92197.601847336337</v>
      </c>
      <c r="U361" s="39">
        <f t="shared" ca="1" si="104"/>
        <v>316127.08302297688</v>
      </c>
      <c r="V361" s="39">
        <f t="shared" ca="1" si="105"/>
        <v>6927193.6640611906</v>
      </c>
    </row>
    <row r="362" spans="5:22" x14ac:dyDescent="0.35">
      <c r="E362" s="4">
        <v>344</v>
      </c>
      <c r="F362" s="54">
        <f t="shared" ca="1" si="106"/>
        <v>0.76347747701581459</v>
      </c>
      <c r="G362" s="39">
        <f t="shared" ca="1" si="98"/>
        <v>67377.432825505311</v>
      </c>
      <c r="H362" s="39">
        <f t="shared" ca="1" si="91"/>
        <v>14123.747666236637</v>
      </c>
      <c r="I362" s="39">
        <f t="shared" ca="1" si="92"/>
        <v>9091.2125093672694</v>
      </c>
      <c r="J362" s="39">
        <f t="shared" ca="1" si="93"/>
        <v>4712.4460631882203</v>
      </c>
      <c r="K362" s="39">
        <f t="shared" ca="1" si="99"/>
        <v>95304.839064297441</v>
      </c>
      <c r="L362" s="54">
        <f t="shared" ca="1" si="100"/>
        <v>0.71649186463876602</v>
      </c>
      <c r="M362" s="186">
        <f t="shared" ca="1" si="101"/>
        <v>5021248.363875255</v>
      </c>
      <c r="N362" s="39">
        <f t="shared" ca="1" si="94"/>
        <v>1052560.8039199703</v>
      </c>
      <c r="O362" s="39">
        <f t="shared" ca="1" si="95"/>
        <v>677515.21576260496</v>
      </c>
      <c r="P362" s="39">
        <f t="shared" ca="1" si="96"/>
        <v>351191.20887130324</v>
      </c>
      <c r="Q362" s="39">
        <f t="shared" ca="1" si="102"/>
        <v>7102515.5924291331</v>
      </c>
      <c r="S362" s="39">
        <f t="shared" ca="1" si="97"/>
        <v>1276.0978984645899</v>
      </c>
      <c r="T362" s="39">
        <f t="shared" ca="1" si="103"/>
        <v>91868.490899573808</v>
      </c>
      <c r="U362" s="39">
        <f t="shared" ca="1" si="104"/>
        <v>95100.157665615523</v>
      </c>
      <c r="V362" s="39">
        <f t="shared" ca="1" si="105"/>
        <v>6846424.5412234459</v>
      </c>
    </row>
    <row r="363" spans="5:22" x14ac:dyDescent="0.35">
      <c r="E363" s="4">
        <v>345</v>
      </c>
      <c r="F363" s="54">
        <f t="shared" ca="1" si="106"/>
        <v>0.77323189015025462</v>
      </c>
      <c r="G363" s="39">
        <f t="shared" ca="1" si="98"/>
        <v>67593.024848989182</v>
      </c>
      <c r="H363" s="39">
        <f t="shared" ca="1" si="91"/>
        <v>13372.009505975855</v>
      </c>
      <c r="I363" s="39">
        <f t="shared" ca="1" si="92"/>
        <v>9197.9250064154585</v>
      </c>
      <c r="J363" s="39">
        <f t="shared" ca="1" si="93"/>
        <v>4454.0316957876121</v>
      </c>
      <c r="K363" s="39">
        <f t="shared" ca="1" si="99"/>
        <v>94616.99105716811</v>
      </c>
      <c r="L363" s="54">
        <f t="shared" ca="1" si="100"/>
        <v>0.60328315914944197</v>
      </c>
      <c r="M363" s="186">
        <f t="shared" ca="1" si="101"/>
        <v>5021758.4947313191</v>
      </c>
      <c r="N363" s="39">
        <f t="shared" ca="1" si="94"/>
        <v>993460.53055452823</v>
      </c>
      <c r="O363" s="39">
        <f t="shared" ca="1" si="95"/>
        <v>683350.95430426206</v>
      </c>
      <c r="P363" s="39">
        <f t="shared" ca="1" si="96"/>
        <v>330907.98279992159</v>
      </c>
      <c r="Q363" s="39">
        <f t="shared" ca="1" si="102"/>
        <v>7029477.9623900307</v>
      </c>
      <c r="S363" s="39">
        <f t="shared" ca="1" si="97"/>
        <v>1734.7193614020161</v>
      </c>
      <c r="T363" s="39">
        <f t="shared" ca="1" si="103"/>
        <v>91897.678722782526</v>
      </c>
      <c r="U363" s="39">
        <f t="shared" ca="1" si="104"/>
        <v>128879.2994330056</v>
      </c>
      <c r="V363" s="39">
        <f t="shared" ca="1" si="105"/>
        <v>6827449.2790231155</v>
      </c>
    </row>
    <row r="364" spans="5:22" x14ac:dyDescent="0.35">
      <c r="E364" s="4">
        <v>346</v>
      </c>
      <c r="F364" s="54">
        <f t="shared" ca="1" si="106"/>
        <v>0.38152690145809376</v>
      </c>
      <c r="G364" s="39">
        <f t="shared" ca="1" si="98"/>
        <v>61801.963508178327</v>
      </c>
      <c r="H364" s="39">
        <f t="shared" ca="1" si="91"/>
        <v>13252.028824260402</v>
      </c>
      <c r="I364" s="39">
        <f t="shared" ca="1" si="92"/>
        <v>8717.9013571813775</v>
      </c>
      <c r="J364" s="39">
        <f t="shared" ca="1" si="93"/>
        <v>4343.4503513721274</v>
      </c>
      <c r="K364" s="39">
        <f t="shared" ca="1" si="99"/>
        <v>88115.344040992233</v>
      </c>
      <c r="L364" s="54">
        <f t="shared" ca="1" si="100"/>
        <v>0.12765544714030852</v>
      </c>
      <c r="M364" s="186">
        <f t="shared" ca="1" si="101"/>
        <v>4527431.3732497124</v>
      </c>
      <c r="N364" s="39">
        <f t="shared" ca="1" si="94"/>
        <v>970804.93324822083</v>
      </c>
      <c r="O364" s="39">
        <f t="shared" ca="1" si="95"/>
        <v>638647.99551516096</v>
      </c>
      <c r="P364" s="39">
        <f t="shared" ca="1" si="96"/>
        <v>318188.48904941999</v>
      </c>
      <c r="Q364" s="39">
        <f t="shared" ca="1" si="102"/>
        <v>6455072.7910625143</v>
      </c>
      <c r="S364" s="39">
        <f t="shared" ca="1" si="97"/>
        <v>7167.1206888914439</v>
      </c>
      <c r="T364" s="39">
        <f t="shared" ca="1" si="103"/>
        <v>90939.014378511551</v>
      </c>
      <c r="U364" s="39">
        <f t="shared" ca="1" si="104"/>
        <v>525042.33232751978</v>
      </c>
      <c r="V364" s="39">
        <f t="shared" ca="1" si="105"/>
        <v>6661926.6343406141</v>
      </c>
    </row>
    <row r="365" spans="5:22" x14ac:dyDescent="0.35">
      <c r="E365" s="4">
        <v>347</v>
      </c>
      <c r="F365" s="54">
        <f t="shared" ca="1" si="106"/>
        <v>0.62484943037797802</v>
      </c>
      <c r="G365" s="39">
        <f t="shared" ca="1" si="98"/>
        <v>62902.364664158893</v>
      </c>
      <c r="H365" s="39">
        <f t="shared" ca="1" si="91"/>
        <v>13911.883863292198</v>
      </c>
      <c r="I365" s="39">
        <f t="shared" ca="1" si="92"/>
        <v>9369.2639460147857</v>
      </c>
      <c r="J365" s="39">
        <f t="shared" ca="1" si="93"/>
        <v>4556.4481503217194</v>
      </c>
      <c r="K365" s="39">
        <f t="shared" ca="1" si="99"/>
        <v>90739.960623787614</v>
      </c>
      <c r="L365" s="54">
        <f t="shared" ca="1" si="100"/>
        <v>0.23069645474397704</v>
      </c>
      <c r="M365" s="186">
        <f t="shared" ca="1" si="101"/>
        <v>4626733.9050398404</v>
      </c>
      <c r="N365" s="39">
        <f t="shared" ca="1" si="94"/>
        <v>1023277.6636765462</v>
      </c>
      <c r="O365" s="39">
        <f t="shared" ca="1" si="95"/>
        <v>689148.83241255675</v>
      </c>
      <c r="P365" s="39">
        <f t="shared" ca="1" si="96"/>
        <v>335145.9560575402</v>
      </c>
      <c r="Q365" s="39">
        <f t="shared" ca="1" si="102"/>
        <v>6674306.3571864832</v>
      </c>
      <c r="S365" s="39">
        <f t="shared" ca="1" si="97"/>
        <v>5320.7690692770248</v>
      </c>
      <c r="T365" s="39">
        <f t="shared" ca="1" si="103"/>
        <v>91504.281542742916</v>
      </c>
      <c r="U365" s="39">
        <f t="shared" ca="1" si="104"/>
        <v>391364.97944310569</v>
      </c>
      <c r="V365" s="39">
        <f t="shared" ca="1" si="105"/>
        <v>6730525.3805720489</v>
      </c>
    </row>
    <row r="366" spans="5:22" x14ac:dyDescent="0.35">
      <c r="E366" s="4">
        <v>348</v>
      </c>
      <c r="F366" s="54">
        <f t="shared" ca="1" si="106"/>
        <v>0.68167745419786907</v>
      </c>
      <c r="G366" s="39">
        <f t="shared" ca="1" si="98"/>
        <v>63031.839505478572</v>
      </c>
      <c r="H366" s="39">
        <f t="shared" ca="1" si="91"/>
        <v>13716.285267062416</v>
      </c>
      <c r="I366" s="39">
        <f t="shared" ca="1" si="92"/>
        <v>9215.9392535418683</v>
      </c>
      <c r="J366" s="39">
        <f t="shared" ca="1" si="93"/>
        <v>4651.3016193951335</v>
      </c>
      <c r="K366" s="39">
        <f t="shared" ca="1" si="99"/>
        <v>90615.365645477999</v>
      </c>
      <c r="L366" s="54">
        <f t="shared" ca="1" si="100"/>
        <v>0.6227805392785114</v>
      </c>
      <c r="M366" s="186">
        <f t="shared" ca="1" si="101"/>
        <v>4685268.7420173334</v>
      </c>
      <c r="N366" s="39">
        <f t="shared" ca="1" si="94"/>
        <v>1019555.880370185</v>
      </c>
      <c r="O366" s="39">
        <f t="shared" ca="1" si="95"/>
        <v>685037.15664521023</v>
      </c>
      <c r="P366" s="39">
        <f t="shared" ca="1" si="96"/>
        <v>345739.52240680624</v>
      </c>
      <c r="Q366" s="39">
        <f t="shared" ca="1" si="102"/>
        <v>6735601.3014395349</v>
      </c>
      <c r="S366" s="39">
        <f t="shared" ca="1" si="97"/>
        <v>5680.826069280005</v>
      </c>
      <c r="T366" s="39">
        <f t="shared" ca="1" si="103"/>
        <v>91644.890095362876</v>
      </c>
      <c r="U366" s="39">
        <f t="shared" ca="1" si="104"/>
        <v>422265.90593030985</v>
      </c>
      <c r="V366" s="39">
        <f t="shared" ca="1" si="105"/>
        <v>6812127.6849630382</v>
      </c>
    </row>
    <row r="367" spans="5:22" x14ac:dyDescent="0.35">
      <c r="E367" s="4">
        <v>349</v>
      </c>
      <c r="F367" s="54">
        <f t="shared" ca="1" si="106"/>
        <v>0.98055738060469244</v>
      </c>
      <c r="G367" s="39">
        <f t="shared" ca="1" si="98"/>
        <v>67024.588727160168</v>
      </c>
      <c r="H367" s="39">
        <f t="shared" ca="1" si="91"/>
        <v>14005.809361710924</v>
      </c>
      <c r="I367" s="39">
        <f t="shared" ca="1" si="92"/>
        <v>9118.5304302499862</v>
      </c>
      <c r="J367" s="39">
        <f t="shared" ca="1" si="93"/>
        <v>4592.0524862123038</v>
      </c>
      <c r="K367" s="39">
        <f t="shared" ca="1" si="99"/>
        <v>94740.981005333379</v>
      </c>
      <c r="L367" s="54">
        <f t="shared" ca="1" si="100"/>
        <v>0.2369349050400138</v>
      </c>
      <c r="M367" s="186">
        <f t="shared" ca="1" si="101"/>
        <v>4930951.9505666737</v>
      </c>
      <c r="N367" s="39">
        <f t="shared" ca="1" si="94"/>
        <v>1030397.5645792765</v>
      </c>
      <c r="O367" s="39">
        <f t="shared" ca="1" si="95"/>
        <v>670843.88379279245</v>
      </c>
      <c r="P367" s="39">
        <f t="shared" ca="1" si="96"/>
        <v>337834.07841811155</v>
      </c>
      <c r="Q367" s="39">
        <f t="shared" ca="1" si="102"/>
        <v>6970027.4773568539</v>
      </c>
      <c r="S367" s="39">
        <f t="shared" ca="1" si="97"/>
        <v>2949.0047594966327</v>
      </c>
      <c r="T367" s="39">
        <f t="shared" ca="1" si="103"/>
        <v>93097.933278617711</v>
      </c>
      <c r="U367" s="39">
        <f t="shared" ca="1" si="104"/>
        <v>216956.21035833017</v>
      </c>
      <c r="V367" s="39">
        <f t="shared" ca="1" si="105"/>
        <v>6849149.6092970725</v>
      </c>
    </row>
    <row r="368" spans="5:22" x14ac:dyDescent="0.35">
      <c r="E368" s="4">
        <v>350</v>
      </c>
      <c r="F368" s="54">
        <f t="shared" ca="1" si="106"/>
        <v>0.79058722287744199</v>
      </c>
      <c r="G368" s="39">
        <f t="shared" ca="1" si="98"/>
        <v>65266.335091130422</v>
      </c>
      <c r="H368" s="39">
        <f t="shared" ca="1" si="91"/>
        <v>13961.313655614626</v>
      </c>
      <c r="I368" s="39">
        <f t="shared" ca="1" si="92"/>
        <v>9479.704060463353</v>
      </c>
      <c r="J368" s="39">
        <f t="shared" ca="1" si="93"/>
        <v>4635.2277729716852</v>
      </c>
      <c r="K368" s="39">
        <f t="shared" ca="1" si="99"/>
        <v>93342.580580180089</v>
      </c>
      <c r="L368" s="54">
        <f t="shared" ca="1" si="100"/>
        <v>0.71808282362712894</v>
      </c>
      <c r="M368" s="186">
        <f t="shared" ca="1" si="101"/>
        <v>4864148.0334976222</v>
      </c>
      <c r="N368" s="39">
        <f t="shared" ca="1" si="94"/>
        <v>1040504.2089184232</v>
      </c>
      <c r="O368" s="39">
        <f t="shared" ca="1" si="95"/>
        <v>706500.27766165475</v>
      </c>
      <c r="P368" s="39">
        <f t="shared" ca="1" si="96"/>
        <v>345452.73647175886</v>
      </c>
      <c r="Q368" s="39">
        <f t="shared" ca="1" si="102"/>
        <v>6956605.2565494599</v>
      </c>
      <c r="S368" s="39">
        <f t="shared" ca="1" si="97"/>
        <v>3244.076324551992</v>
      </c>
      <c r="T368" s="39">
        <f t="shared" ca="1" si="103"/>
        <v>91951.429131760393</v>
      </c>
      <c r="U368" s="39">
        <f t="shared" ca="1" si="104"/>
        <v>241773.45721270927</v>
      </c>
      <c r="V368" s="39">
        <f t="shared" ca="1" si="105"/>
        <v>6852925.9772904096</v>
      </c>
    </row>
    <row r="369" spans="5:22" x14ac:dyDescent="0.35">
      <c r="E369" s="4">
        <v>351</v>
      </c>
      <c r="F369" s="54">
        <f t="shared" ca="1" si="106"/>
        <v>0.49477389147379069</v>
      </c>
      <c r="G369" s="39">
        <f t="shared" ca="1" si="98"/>
        <v>65832.405240469554</v>
      </c>
      <c r="H369" s="39">
        <f t="shared" ca="1" si="91"/>
        <v>14208.224721049928</v>
      </c>
      <c r="I369" s="39">
        <f t="shared" ca="1" si="92"/>
        <v>8992.7522436604122</v>
      </c>
      <c r="J369" s="39">
        <f t="shared" ca="1" si="93"/>
        <v>4480.1004111078801</v>
      </c>
      <c r="K369" s="39">
        <f t="shared" ca="1" si="99"/>
        <v>93513.482616287773</v>
      </c>
      <c r="L369" s="54">
        <f t="shared" ca="1" si="100"/>
        <v>0.11032725411374267</v>
      </c>
      <c r="M369" s="186">
        <f t="shared" ca="1" si="101"/>
        <v>4818433.7724556485</v>
      </c>
      <c r="N369" s="39">
        <f t="shared" ca="1" si="94"/>
        <v>1039934.5063039034</v>
      </c>
      <c r="O369" s="39">
        <f t="shared" ca="1" si="95"/>
        <v>658201.39731948485</v>
      </c>
      <c r="P369" s="39">
        <f t="shared" ca="1" si="96"/>
        <v>327909.43982712476</v>
      </c>
      <c r="Q369" s="39">
        <f t="shared" ca="1" si="102"/>
        <v>6844479.1159061613</v>
      </c>
      <c r="S369" s="39">
        <f t="shared" ca="1" si="97"/>
        <v>2168.6684998615801</v>
      </c>
      <c r="T369" s="39">
        <f t="shared" ca="1" si="103"/>
        <v>91202.050705041474</v>
      </c>
      <c r="U369" s="39">
        <f t="shared" ca="1" si="104"/>
        <v>158730.11935116156</v>
      </c>
      <c r="V369" s="39">
        <f t="shared" ca="1" si="105"/>
        <v>6675299.7954301983</v>
      </c>
    </row>
    <row r="370" spans="5:22" x14ac:dyDescent="0.35">
      <c r="E370" s="4">
        <v>352</v>
      </c>
      <c r="F370" s="54">
        <f t="shared" ca="1" si="106"/>
        <v>0.11341073798971013</v>
      </c>
      <c r="G370" s="39">
        <f t="shared" ca="1" si="98"/>
        <v>65816.06244469076</v>
      </c>
      <c r="H370" s="39">
        <f t="shared" ca="1" si="91"/>
        <v>13722.330012547669</v>
      </c>
      <c r="I370" s="39">
        <f t="shared" ca="1" si="92"/>
        <v>8671.3256281559406</v>
      </c>
      <c r="J370" s="39">
        <f t="shared" ca="1" si="93"/>
        <v>4387.9577036850887</v>
      </c>
      <c r="K370" s="39">
        <f t="shared" ca="1" si="99"/>
        <v>92597.675789079454</v>
      </c>
      <c r="L370" s="54">
        <f t="shared" ca="1" si="100"/>
        <v>0.29894466798472519</v>
      </c>
      <c r="M370" s="186">
        <f t="shared" ca="1" si="101"/>
        <v>4851247.2241564486</v>
      </c>
      <c r="N370" s="39">
        <f t="shared" ca="1" si="94"/>
        <v>1011461.5324834081</v>
      </c>
      <c r="O370" s="39">
        <f t="shared" ca="1" si="95"/>
        <v>639156.20018592605</v>
      </c>
      <c r="P370" s="39">
        <f t="shared" ca="1" si="96"/>
        <v>323432.71291270287</v>
      </c>
      <c r="Q370" s="39">
        <f t="shared" ca="1" si="102"/>
        <v>6825297.6697384855</v>
      </c>
      <c r="S370" s="39">
        <f t="shared" ca="1" si="97"/>
        <v>1901.8811850030052</v>
      </c>
      <c r="T370" s="39">
        <f t="shared" ca="1" si="103"/>
        <v>90111.599270397375</v>
      </c>
      <c r="U370" s="39">
        <f t="shared" ca="1" si="104"/>
        <v>140186.08036867582</v>
      </c>
      <c r="V370" s="39">
        <f t="shared" ca="1" si="105"/>
        <v>6642051.0371944588</v>
      </c>
    </row>
    <row r="371" spans="5:22" x14ac:dyDescent="0.35">
      <c r="E371" s="4">
        <v>353</v>
      </c>
      <c r="F371" s="54">
        <f t="shared" ca="1" si="106"/>
        <v>0.31133013885747585</v>
      </c>
      <c r="G371" s="39">
        <f t="shared" ca="1" si="98"/>
        <v>62151.414155773949</v>
      </c>
      <c r="H371" s="39">
        <f t="shared" ca="1" si="91"/>
        <v>13958.129450674829</v>
      </c>
      <c r="I371" s="39">
        <f t="shared" ca="1" si="92"/>
        <v>9256.0185323140267</v>
      </c>
      <c r="J371" s="39">
        <f t="shared" ca="1" si="93"/>
        <v>4750.4038924808347</v>
      </c>
      <c r="K371" s="39">
        <f t="shared" ca="1" si="99"/>
        <v>90115.966031243646</v>
      </c>
      <c r="L371" s="54">
        <f t="shared" ca="1" si="100"/>
        <v>6.4812561370759414E-2</v>
      </c>
      <c r="M371" s="186">
        <f t="shared" ca="1" si="101"/>
        <v>4535620.8831268102</v>
      </c>
      <c r="N371" s="39">
        <f t="shared" ca="1" si="94"/>
        <v>1018621.7688819336</v>
      </c>
      <c r="O371" s="39">
        <f t="shared" ca="1" si="95"/>
        <v>675476.03735211398</v>
      </c>
      <c r="P371" s="39">
        <f t="shared" ca="1" si="96"/>
        <v>346670.00567389833</v>
      </c>
      <c r="Q371" s="39">
        <f t="shared" ca="1" si="102"/>
        <v>6576388.6950347563</v>
      </c>
      <c r="S371" s="39">
        <f t="shared" ca="1" si="97"/>
        <v>5399.5887680399319</v>
      </c>
      <c r="T371" s="39">
        <f t="shared" ca="1" si="103"/>
        <v>90765.150906802737</v>
      </c>
      <c r="U371" s="39">
        <f t="shared" ca="1" si="104"/>
        <v>394045.54038363235</v>
      </c>
      <c r="V371" s="39">
        <f t="shared" ca="1" si="105"/>
        <v>6623764.2297444902</v>
      </c>
    </row>
    <row r="372" spans="5:22" x14ac:dyDescent="0.35">
      <c r="E372" s="4">
        <v>354</v>
      </c>
      <c r="F372" s="54">
        <f t="shared" ca="1" si="106"/>
        <v>0.17460154313658105</v>
      </c>
      <c r="G372" s="39">
        <f t="shared" ca="1" si="98"/>
        <v>65742.276417616144</v>
      </c>
      <c r="H372" s="39">
        <f t="shared" ca="1" si="91"/>
        <v>13269.675586194857</v>
      </c>
      <c r="I372" s="39">
        <f t="shared" ca="1" si="92"/>
        <v>8920.1787958920377</v>
      </c>
      <c r="J372" s="39">
        <f t="shared" ca="1" si="93"/>
        <v>4565.9075034683183</v>
      </c>
      <c r="K372" s="39">
        <f t="shared" ca="1" si="99"/>
        <v>92498.038303171357</v>
      </c>
      <c r="L372" s="54">
        <f t="shared" ca="1" si="100"/>
        <v>0.80791344592333358</v>
      </c>
      <c r="M372" s="186">
        <f t="shared" ca="1" si="101"/>
        <v>4913896.1044390006</v>
      </c>
      <c r="N372" s="39">
        <f t="shared" ca="1" si="94"/>
        <v>991839.81333356793</v>
      </c>
      <c r="O372" s="39">
        <f t="shared" ca="1" si="95"/>
        <v>666737.3602580016</v>
      </c>
      <c r="P372" s="39">
        <f t="shared" ca="1" si="96"/>
        <v>341278.03777281084</v>
      </c>
      <c r="Q372" s="39">
        <f t="shared" ca="1" si="102"/>
        <v>6913751.3158033816</v>
      </c>
      <c r="S372" s="39">
        <f t="shared" ca="1" si="97"/>
        <v>2427.9819613584405</v>
      </c>
      <c r="T372" s="39">
        <f t="shared" ca="1" si="103"/>
        <v>90360.112761061479</v>
      </c>
      <c r="U372" s="39">
        <f t="shared" ca="1" si="104"/>
        <v>181479.12959050568</v>
      </c>
      <c r="V372" s="39">
        <f t="shared" ca="1" si="105"/>
        <v>6753952.4076210763</v>
      </c>
    </row>
    <row r="373" spans="5:22" x14ac:dyDescent="0.35">
      <c r="E373" s="4">
        <v>355</v>
      </c>
      <c r="F373" s="54">
        <f t="shared" ca="1" si="106"/>
        <v>0.90241367383121329</v>
      </c>
      <c r="G373" s="39">
        <f t="shared" ca="1" si="98"/>
        <v>64072.262359159686</v>
      </c>
      <c r="H373" s="39">
        <f t="shared" ca="1" si="91"/>
        <v>15086.854313626707</v>
      </c>
      <c r="I373" s="39">
        <f t="shared" ca="1" si="92"/>
        <v>9305.5620307418849</v>
      </c>
      <c r="J373" s="39">
        <f t="shared" ca="1" si="93"/>
        <v>4766.2640708373192</v>
      </c>
      <c r="K373" s="39">
        <f t="shared" ca="1" si="99"/>
        <v>93230.942774365598</v>
      </c>
      <c r="L373" s="54">
        <f t="shared" ca="1" si="100"/>
        <v>0.77563014890597914</v>
      </c>
      <c r="M373" s="186">
        <f t="shared" ca="1" si="101"/>
        <v>4783719.7276126025</v>
      </c>
      <c r="N373" s="39">
        <f t="shared" ca="1" si="94"/>
        <v>1126404.4681792925</v>
      </c>
      <c r="O373" s="39">
        <f t="shared" ca="1" si="95"/>
        <v>694765.5510188007</v>
      </c>
      <c r="P373" s="39">
        <f t="shared" ca="1" si="96"/>
        <v>355855.57030695525</v>
      </c>
      <c r="Q373" s="39">
        <f t="shared" ca="1" si="102"/>
        <v>6960745.3171176501</v>
      </c>
      <c r="S373" s="39">
        <f t="shared" ca="1" si="97"/>
        <v>3930.9329177581367</v>
      </c>
      <c r="T373" s="39">
        <f t="shared" ca="1" si="103"/>
        <v>92395.611621286414</v>
      </c>
      <c r="U373" s="39">
        <f t="shared" ca="1" si="104"/>
        <v>293488.64320089208</v>
      </c>
      <c r="V373" s="39">
        <f t="shared" ca="1" si="105"/>
        <v>6898378.3900115872</v>
      </c>
    </row>
    <row r="374" spans="5:22" x14ac:dyDescent="0.35">
      <c r="E374" s="4">
        <v>356</v>
      </c>
      <c r="F374" s="54">
        <f t="shared" ca="1" si="106"/>
        <v>0.1436343270414816</v>
      </c>
      <c r="G374" s="39">
        <f t="shared" ca="1" si="98"/>
        <v>66258.874716989842</v>
      </c>
      <c r="H374" s="39">
        <f t="shared" ca="1" si="91"/>
        <v>13338.6215645395</v>
      </c>
      <c r="I374" s="39">
        <f t="shared" ca="1" si="92"/>
        <v>8924.3388850697866</v>
      </c>
      <c r="J374" s="39">
        <f t="shared" ca="1" si="93"/>
        <v>4471.1951368005002</v>
      </c>
      <c r="K374" s="39">
        <f t="shared" ca="1" si="99"/>
        <v>92993.030303399617</v>
      </c>
      <c r="L374" s="54">
        <f t="shared" ca="1" si="100"/>
        <v>0.98163117658073895</v>
      </c>
      <c r="M374" s="186">
        <f t="shared" ca="1" si="101"/>
        <v>5012331.6599141797</v>
      </c>
      <c r="N374" s="39">
        <f t="shared" ca="1" si="94"/>
        <v>1009036.0793648068</v>
      </c>
      <c r="O374" s="39">
        <f t="shared" ca="1" si="95"/>
        <v>675105.73532225366</v>
      </c>
      <c r="P374" s="39">
        <f t="shared" ca="1" si="96"/>
        <v>338235.64069814922</v>
      </c>
      <c r="Q374" s="39">
        <f t="shared" ca="1" si="102"/>
        <v>7034709.1152993888</v>
      </c>
      <c r="S374" s="39">
        <f t="shared" ca="1" si="97"/>
        <v>1721.526962969212</v>
      </c>
      <c r="T374" s="39">
        <f t="shared" ca="1" si="103"/>
        <v>90243.362129568326</v>
      </c>
      <c r="U374" s="39">
        <f t="shared" ca="1" si="104"/>
        <v>130229.55999091105</v>
      </c>
      <c r="V374" s="39">
        <f t="shared" ca="1" si="105"/>
        <v>6826703.0345921507</v>
      </c>
    </row>
    <row r="375" spans="5:22" x14ac:dyDescent="0.35">
      <c r="E375" s="4">
        <v>357</v>
      </c>
      <c r="F375" s="54">
        <f t="shared" ca="1" si="106"/>
        <v>0.80010907297270428</v>
      </c>
      <c r="G375" s="39">
        <f t="shared" ca="1" si="98"/>
        <v>67426.828411779905</v>
      </c>
      <c r="H375" s="39">
        <f t="shared" ca="1" si="91"/>
        <v>13586.425033676085</v>
      </c>
      <c r="I375" s="39">
        <f t="shared" ca="1" si="92"/>
        <v>9488.947716162671</v>
      </c>
      <c r="J375" s="39">
        <f t="shared" ca="1" si="93"/>
        <v>4586.7745733119154</v>
      </c>
      <c r="K375" s="39">
        <f t="shared" ca="1" si="99"/>
        <v>95088.975734930573</v>
      </c>
      <c r="L375" s="54">
        <f t="shared" ca="1" si="100"/>
        <v>0.33099662449612843</v>
      </c>
      <c r="M375" s="186">
        <f t="shared" ca="1" si="101"/>
        <v>4974485.8954517441</v>
      </c>
      <c r="N375" s="39">
        <f t="shared" ca="1" si="94"/>
        <v>1002352.9400921155</v>
      </c>
      <c r="O375" s="39">
        <f t="shared" ca="1" si="95"/>
        <v>700057.19812981214</v>
      </c>
      <c r="P375" s="39">
        <f t="shared" ca="1" si="96"/>
        <v>338394.16680275835</v>
      </c>
      <c r="Q375" s="39">
        <f t="shared" ca="1" si="102"/>
        <v>7015290.2004764304</v>
      </c>
      <c r="S375" s="39">
        <f t="shared" ca="1" si="97"/>
        <v>1479.8306577762742</v>
      </c>
      <c r="T375" s="39">
        <f t="shared" ca="1" si="103"/>
        <v>91982.031819394935</v>
      </c>
      <c r="U375" s="39">
        <f t="shared" ca="1" si="104"/>
        <v>109176.07884221748</v>
      </c>
      <c r="V375" s="39">
        <f t="shared" ca="1" si="105"/>
        <v>6786072.1125158891</v>
      </c>
    </row>
    <row r="376" spans="5:22" x14ac:dyDescent="0.35">
      <c r="E376" s="4">
        <v>358</v>
      </c>
      <c r="F376" s="54">
        <f t="shared" ca="1" si="106"/>
        <v>0.59286830351606068</v>
      </c>
      <c r="G376" s="39">
        <f t="shared" ca="1" si="98"/>
        <v>60357.520674851956</v>
      </c>
      <c r="H376" s="39">
        <f t="shared" ca="1" si="91"/>
        <v>13261.888444953034</v>
      </c>
      <c r="I376" s="39">
        <f t="shared" ca="1" si="92"/>
        <v>9238.1180554655712</v>
      </c>
      <c r="J376" s="39">
        <f t="shared" ca="1" si="93"/>
        <v>4595.5438416802663</v>
      </c>
      <c r="K376" s="39">
        <f t="shared" ca="1" si="99"/>
        <v>87453.071016950824</v>
      </c>
      <c r="L376" s="54">
        <f t="shared" ca="1" si="100"/>
        <v>3.6567350199132598E-3</v>
      </c>
      <c r="M376" s="186">
        <f t="shared" ca="1" si="101"/>
        <v>4352530.0674090786</v>
      </c>
      <c r="N376" s="39">
        <f t="shared" ca="1" si="94"/>
        <v>956347.56964650098</v>
      </c>
      <c r="O376" s="39">
        <f t="shared" ca="1" si="95"/>
        <v>666183.5369165818</v>
      </c>
      <c r="P376" s="39">
        <f t="shared" ca="1" si="96"/>
        <v>331396.03024389874</v>
      </c>
      <c r="Q376" s="39">
        <f t="shared" ca="1" si="102"/>
        <v>6306457.2042160602</v>
      </c>
      <c r="S376" s="39">
        <f t="shared" ca="1" si="97"/>
        <v>8570.7614888874505</v>
      </c>
      <c r="T376" s="39">
        <f t="shared" ca="1" si="103"/>
        <v>91428.288664158012</v>
      </c>
      <c r="U376" s="39">
        <f t="shared" ca="1" si="104"/>
        <v>618058.80466719368</v>
      </c>
      <c r="V376" s="39">
        <f t="shared" ca="1" si="105"/>
        <v>6593119.9786393549</v>
      </c>
    </row>
    <row r="377" spans="5:22" x14ac:dyDescent="0.35">
      <c r="E377" s="4">
        <v>359</v>
      </c>
      <c r="F377" s="54">
        <f t="shared" ca="1" si="106"/>
        <v>0.40412997053787014</v>
      </c>
      <c r="G377" s="39">
        <f t="shared" ca="1" si="98"/>
        <v>64885.726699920975</v>
      </c>
      <c r="H377" s="39">
        <f t="shared" ca="1" si="91"/>
        <v>13972.026904252214</v>
      </c>
      <c r="I377" s="39">
        <f t="shared" ca="1" si="92"/>
        <v>8992.2719975597865</v>
      </c>
      <c r="J377" s="39">
        <f t="shared" ca="1" si="93"/>
        <v>4447.2059373308648</v>
      </c>
      <c r="K377" s="39">
        <f t="shared" ca="1" si="99"/>
        <v>92297.23153906384</v>
      </c>
      <c r="L377" s="54">
        <f t="shared" ca="1" si="100"/>
        <v>6.6137947725805502E-2</v>
      </c>
      <c r="M377" s="186">
        <f t="shared" ca="1" si="101"/>
        <v>4735662.4498333111</v>
      </c>
      <c r="N377" s="39">
        <f t="shared" ca="1" si="94"/>
        <v>1019743.5788078883</v>
      </c>
      <c r="O377" s="39">
        <f t="shared" ca="1" si="95"/>
        <v>656297.87941611081</v>
      </c>
      <c r="P377" s="39">
        <f t="shared" ca="1" si="96"/>
        <v>324577.79599961202</v>
      </c>
      <c r="Q377" s="39">
        <f t="shared" ca="1" si="102"/>
        <v>6736281.7040569223</v>
      </c>
      <c r="S377" s="39">
        <f t="shared" ca="1" si="97"/>
        <v>3142.6240795906688</v>
      </c>
      <c r="T377" s="39">
        <f t="shared" ca="1" si="103"/>
        <v>90992.649681323644</v>
      </c>
      <c r="U377" s="39">
        <f t="shared" ca="1" si="104"/>
        <v>229363.33774123588</v>
      </c>
      <c r="V377" s="39">
        <f t="shared" ca="1" si="105"/>
        <v>6641067.2457985468</v>
      </c>
    </row>
    <row r="378" spans="5:22" x14ac:dyDescent="0.35">
      <c r="E378" s="4">
        <v>360</v>
      </c>
      <c r="F378" s="54">
        <f t="shared" ca="1" si="106"/>
        <v>0.70334841499035194</v>
      </c>
      <c r="G378" s="39">
        <f t="shared" ca="1" si="98"/>
        <v>65266.545953249697</v>
      </c>
      <c r="H378" s="39">
        <f t="shared" ca="1" si="91"/>
        <v>14128.467473526034</v>
      </c>
      <c r="I378" s="39">
        <f t="shared" ca="1" si="92"/>
        <v>9174.8152693071206</v>
      </c>
      <c r="J378" s="39">
        <f t="shared" ca="1" si="93"/>
        <v>4581.9517262052195</v>
      </c>
      <c r="K378" s="39">
        <f t="shared" ca="1" si="99"/>
        <v>93151.780422288066</v>
      </c>
      <c r="L378" s="54">
        <f t="shared" ca="1" si="100"/>
        <v>0.20005850502698797</v>
      </c>
      <c r="M378" s="186">
        <f t="shared" ca="1" si="101"/>
        <v>4795558.245011298</v>
      </c>
      <c r="N378" s="39">
        <f t="shared" ca="1" si="94"/>
        <v>1038110.5310915902</v>
      </c>
      <c r="O378" s="39">
        <f t="shared" ca="1" si="95"/>
        <v>674133.43802041025</v>
      </c>
      <c r="P378" s="39">
        <f t="shared" ca="1" si="96"/>
        <v>336665.83787943091</v>
      </c>
      <c r="Q378" s="39">
        <f t="shared" ca="1" si="102"/>
        <v>6844468.0520027289</v>
      </c>
      <c r="S378" s="39">
        <f t="shared" ca="1" si="97"/>
        <v>3131.3046432564042</v>
      </c>
      <c r="T378" s="39">
        <f t="shared" ca="1" si="103"/>
        <v>91701.133339339242</v>
      </c>
      <c r="U378" s="39">
        <f t="shared" ca="1" si="104"/>
        <v>230077.34790142864</v>
      </c>
      <c r="V378" s="39">
        <f t="shared" ca="1" si="105"/>
        <v>6737879.5620247275</v>
      </c>
    </row>
    <row r="379" spans="5:22" x14ac:dyDescent="0.35">
      <c r="E379" s="4">
        <v>361</v>
      </c>
      <c r="F379" s="54">
        <f t="shared" ca="1" si="106"/>
        <v>0.17768798766482186</v>
      </c>
      <c r="G379" s="39">
        <f t="shared" ca="1" si="98"/>
        <v>62801.78326291468</v>
      </c>
      <c r="H379" s="39">
        <f t="shared" ca="1" si="91"/>
        <v>14175.32179337347</v>
      </c>
      <c r="I379" s="39">
        <f t="shared" ca="1" si="92"/>
        <v>9155.7290931652387</v>
      </c>
      <c r="J379" s="39">
        <f t="shared" ca="1" si="93"/>
        <v>4490.2382905724107</v>
      </c>
      <c r="K379" s="39">
        <f t="shared" ca="1" si="99"/>
        <v>90623.072440025804</v>
      </c>
      <c r="L379" s="54">
        <f t="shared" ca="1" si="100"/>
        <v>0.78357020413871459</v>
      </c>
      <c r="M379" s="186">
        <f t="shared" ca="1" si="101"/>
        <v>4690110.7773839803</v>
      </c>
      <c r="N379" s="39">
        <f t="shared" ca="1" si="94"/>
        <v>1058629.6449203943</v>
      </c>
      <c r="O379" s="39">
        <f t="shared" ca="1" si="95"/>
        <v>683760.5791366091</v>
      </c>
      <c r="P379" s="39">
        <f t="shared" ca="1" si="96"/>
        <v>335336.25807202101</v>
      </c>
      <c r="Q379" s="39">
        <f t="shared" ca="1" si="102"/>
        <v>6767837.2595130056</v>
      </c>
      <c r="S379" s="39">
        <f t="shared" ca="1" si="97"/>
        <v>4238.1551629306123</v>
      </c>
      <c r="T379" s="39">
        <f t="shared" ca="1" si="103"/>
        <v>90370.989312384016</v>
      </c>
      <c r="U379" s="39">
        <f t="shared" ca="1" si="104"/>
        <v>316510.39465983305</v>
      </c>
      <c r="V379" s="39">
        <f t="shared" ca="1" si="105"/>
        <v>6749011.3961008172</v>
      </c>
    </row>
    <row r="380" spans="5:22" x14ac:dyDescent="0.35">
      <c r="E380" s="4">
        <v>362</v>
      </c>
      <c r="F380" s="54">
        <f t="shared" ca="1" si="106"/>
        <v>0.21809815888289374</v>
      </c>
      <c r="G380" s="39">
        <f t="shared" ca="1" si="98"/>
        <v>64336.768440618711</v>
      </c>
      <c r="H380" s="39">
        <f t="shared" ca="1" si="91"/>
        <v>14027.039624255511</v>
      </c>
      <c r="I380" s="39">
        <f t="shared" ca="1" si="92"/>
        <v>9456.9405491493471</v>
      </c>
      <c r="J380" s="39">
        <f t="shared" ca="1" si="93"/>
        <v>4666.5796134501361</v>
      </c>
      <c r="K380" s="39">
        <f t="shared" ca="1" si="99"/>
        <v>92487.328227473714</v>
      </c>
      <c r="L380" s="54">
        <f t="shared" ca="1" si="100"/>
        <v>0.29132825805847029</v>
      </c>
      <c r="M380" s="186">
        <f t="shared" ca="1" si="101"/>
        <v>4741157.5218503214</v>
      </c>
      <c r="N380" s="39">
        <f t="shared" ca="1" si="94"/>
        <v>1033692.0245724415</v>
      </c>
      <c r="O380" s="39">
        <f t="shared" ca="1" si="95"/>
        <v>696908.56263124349</v>
      </c>
      <c r="P380" s="39">
        <f t="shared" ca="1" si="96"/>
        <v>343893.38432568789</v>
      </c>
      <c r="Q380" s="39">
        <f t="shared" ca="1" si="102"/>
        <v>6815651.4933796944</v>
      </c>
      <c r="S380" s="39">
        <f t="shared" ca="1" si="97"/>
        <v>2683.0296754306637</v>
      </c>
      <c r="T380" s="39">
        <f t="shared" ca="1" si="103"/>
        <v>90503.778289454232</v>
      </c>
      <c r="U380" s="39">
        <f t="shared" ca="1" si="104"/>
        <v>197720.00731986694</v>
      </c>
      <c r="V380" s="39">
        <f t="shared" ca="1" si="105"/>
        <v>6669478.1163738733</v>
      </c>
    </row>
    <row r="381" spans="5:22" x14ac:dyDescent="0.35">
      <c r="E381" s="4">
        <v>363</v>
      </c>
      <c r="F381" s="54">
        <f t="shared" ca="1" si="106"/>
        <v>2.9447498801067673E-2</v>
      </c>
      <c r="G381" s="39">
        <f t="shared" ca="1" si="98"/>
        <v>62535.236380468588</v>
      </c>
      <c r="H381" s="39">
        <f t="shared" ca="1" si="91"/>
        <v>13846.374931264669</v>
      </c>
      <c r="I381" s="39">
        <f t="shared" ca="1" si="92"/>
        <v>8942.4734746912527</v>
      </c>
      <c r="J381" s="39">
        <f t="shared" ca="1" si="93"/>
        <v>4503.2373264842199</v>
      </c>
      <c r="K381" s="39">
        <f t="shared" ca="1" si="99"/>
        <v>89827.322112908732</v>
      </c>
      <c r="L381" s="54">
        <f t="shared" ca="1" si="100"/>
        <v>7.8731221837602172E-2</v>
      </c>
      <c r="M381" s="186">
        <f t="shared" ca="1" si="101"/>
        <v>4568354.0847550416</v>
      </c>
      <c r="N381" s="39">
        <f t="shared" ca="1" si="94"/>
        <v>1011512.0232606814</v>
      </c>
      <c r="O381" s="39">
        <f t="shared" ca="1" si="95"/>
        <v>653269.86176834337</v>
      </c>
      <c r="P381" s="39">
        <f t="shared" ca="1" si="96"/>
        <v>328972.65327185777</v>
      </c>
      <c r="Q381" s="39">
        <f t="shared" ca="1" si="102"/>
        <v>6562108.6230559247</v>
      </c>
      <c r="S381" s="39">
        <f t="shared" ca="1" si="97"/>
        <v>4166.9043246029523</v>
      </c>
      <c r="T381" s="39">
        <f t="shared" ca="1" si="103"/>
        <v>89490.989111027462</v>
      </c>
      <c r="U381" s="39">
        <f t="shared" ca="1" si="104"/>
        <v>304402.69348735939</v>
      </c>
      <c r="V381" s="39">
        <f t="shared" ca="1" si="105"/>
        <v>6537538.6632714262</v>
      </c>
    </row>
    <row r="382" spans="5:22" x14ac:dyDescent="0.35">
      <c r="E382" s="4">
        <v>364</v>
      </c>
      <c r="F382" s="54">
        <f t="shared" ca="1" si="106"/>
        <v>0.83717240325964304</v>
      </c>
      <c r="G382" s="39">
        <f t="shared" ca="1" si="98"/>
        <v>63215.403550910334</v>
      </c>
      <c r="H382" s="39">
        <f t="shared" ca="1" si="91"/>
        <v>14556.219684303773</v>
      </c>
      <c r="I382" s="39">
        <f t="shared" ca="1" si="92"/>
        <v>9117.0823336853482</v>
      </c>
      <c r="J382" s="39">
        <f t="shared" ca="1" si="93"/>
        <v>4574.9833123163298</v>
      </c>
      <c r="K382" s="39">
        <f t="shared" ca="1" si="99"/>
        <v>91463.688881215785</v>
      </c>
      <c r="L382" s="54">
        <f t="shared" ca="1" si="100"/>
        <v>0.83264840244954508</v>
      </c>
      <c r="M382" s="186">
        <f t="shared" ca="1" si="101"/>
        <v>4729449.7155898474</v>
      </c>
      <c r="N382" s="39">
        <f t="shared" ca="1" si="94"/>
        <v>1089021.1116116878</v>
      </c>
      <c r="O382" s="39">
        <f t="shared" ca="1" si="95"/>
        <v>682092.97145958757</v>
      </c>
      <c r="P382" s="39">
        <f t="shared" ca="1" si="96"/>
        <v>342276.60206008726</v>
      </c>
      <c r="Q382" s="39">
        <f t="shared" ca="1" si="102"/>
        <v>6842840.4007212091</v>
      </c>
      <c r="S382" s="39">
        <f t="shared" ca="1" si="97"/>
        <v>5221.839550753768</v>
      </c>
      <c r="T382" s="39">
        <f t="shared" ca="1" si="103"/>
        <v>92110.545119653223</v>
      </c>
      <c r="U382" s="39">
        <f t="shared" ca="1" si="104"/>
        <v>390671.04203928763</v>
      </c>
      <c r="V382" s="39">
        <f t="shared" ca="1" si="105"/>
        <v>6891234.8407004094</v>
      </c>
    </row>
    <row r="383" spans="5:22" x14ac:dyDescent="0.35">
      <c r="E383" s="4">
        <v>365</v>
      </c>
      <c r="F383" s="54">
        <f t="shared" ca="1" si="106"/>
        <v>0.51764747782302167</v>
      </c>
      <c r="G383" s="39">
        <f t="shared" ca="1" si="98"/>
        <v>59476.648749090215</v>
      </c>
      <c r="H383" s="39">
        <f t="shared" ca="1" si="91"/>
        <v>14202.653934910561</v>
      </c>
      <c r="I383" s="39">
        <f t="shared" ca="1" si="92"/>
        <v>9345.8555938232876</v>
      </c>
      <c r="J383" s="39">
        <f t="shared" ca="1" si="93"/>
        <v>4463.5013290070092</v>
      </c>
      <c r="K383" s="39">
        <f t="shared" ca="1" si="99"/>
        <v>87488.659606831076</v>
      </c>
      <c r="L383" s="54">
        <f t="shared" ca="1" si="100"/>
        <v>6.6741601291100072E-2</v>
      </c>
      <c r="M383" s="186">
        <f t="shared" ca="1" si="101"/>
        <v>4341089.0464033727</v>
      </c>
      <c r="N383" s="39">
        <f t="shared" ca="1" si="94"/>
        <v>1036625.0742673374</v>
      </c>
      <c r="O383" s="39">
        <f t="shared" ca="1" si="95"/>
        <v>682136.47205928958</v>
      </c>
      <c r="P383" s="39">
        <f t="shared" ca="1" si="96"/>
        <v>325782.59090725274</v>
      </c>
      <c r="Q383" s="39">
        <f t="shared" ca="1" si="102"/>
        <v>6385633.1836372521</v>
      </c>
      <c r="S383" s="39">
        <f t="shared" ca="1" si="97"/>
        <v>8229.2040115449436</v>
      </c>
      <c r="T383" s="39">
        <f t="shared" ca="1" si="103"/>
        <v>91254.362289369019</v>
      </c>
      <c r="U383" s="39">
        <f t="shared" ca="1" si="104"/>
        <v>600634.1672988577</v>
      </c>
      <c r="V383" s="39">
        <f t="shared" ca="1" si="105"/>
        <v>6660484.7600288577</v>
      </c>
    </row>
    <row r="384" spans="5:22" x14ac:dyDescent="0.35">
      <c r="E384" s="4">
        <v>366</v>
      </c>
      <c r="F384" s="54">
        <f t="shared" ca="1" si="106"/>
        <v>0.72737448501194346</v>
      </c>
      <c r="G384" s="39">
        <f t="shared" ca="1" si="98"/>
        <v>65694.630865502259</v>
      </c>
      <c r="H384" s="39">
        <f t="shared" ca="1" si="91"/>
        <v>13163.800306173251</v>
      </c>
      <c r="I384" s="39">
        <f t="shared" ca="1" si="92"/>
        <v>9531.9515543291473</v>
      </c>
      <c r="J384" s="39">
        <f t="shared" ca="1" si="93"/>
        <v>4573.6175068097873</v>
      </c>
      <c r="K384" s="39">
        <f t="shared" ca="1" si="99"/>
        <v>92964.000232814433</v>
      </c>
      <c r="L384" s="54">
        <f t="shared" ca="1" si="100"/>
        <v>0.3487766583212335</v>
      </c>
      <c r="M384" s="186">
        <f t="shared" ca="1" si="101"/>
        <v>4849053.9736802662</v>
      </c>
      <c r="N384" s="39">
        <f t="shared" ca="1" si="94"/>
        <v>971646.80495834141</v>
      </c>
      <c r="O384" s="39">
        <f t="shared" ca="1" si="95"/>
        <v>703572.6809406461</v>
      </c>
      <c r="P384" s="39">
        <f t="shared" ca="1" si="96"/>
        <v>337587.98631343944</v>
      </c>
      <c r="Q384" s="39">
        <f t="shared" ca="1" si="102"/>
        <v>6861861.4458926935</v>
      </c>
      <c r="S384" s="39">
        <f t="shared" ca="1" si="97"/>
        <v>3375.363090982104</v>
      </c>
      <c r="T384" s="39">
        <f t="shared" ca="1" si="103"/>
        <v>91765.74581698676</v>
      </c>
      <c r="U384" s="39">
        <f t="shared" ca="1" si="104"/>
        <v>249142.39707731319</v>
      </c>
      <c r="V384" s="39">
        <f t="shared" ca="1" si="105"/>
        <v>6773415.8566565672</v>
      </c>
    </row>
    <row r="385" spans="5:22" x14ac:dyDescent="0.35">
      <c r="E385" s="4">
        <v>367</v>
      </c>
      <c r="F385" s="54">
        <f t="shared" ca="1" si="106"/>
        <v>0.94996956363166596</v>
      </c>
      <c r="G385" s="39">
        <f t="shared" ca="1" si="98"/>
        <v>65369.114492431909</v>
      </c>
      <c r="H385" s="39">
        <f t="shared" ca="1" si="91"/>
        <v>13735.540933035483</v>
      </c>
      <c r="I385" s="39">
        <f t="shared" ca="1" si="92"/>
        <v>9441.2907144654764</v>
      </c>
      <c r="J385" s="39">
        <f t="shared" ca="1" si="93"/>
        <v>4579.9261014132244</v>
      </c>
      <c r="K385" s="39">
        <f t="shared" ca="1" si="99"/>
        <v>93125.872241346093</v>
      </c>
      <c r="L385" s="54">
        <f t="shared" ca="1" si="100"/>
        <v>0.98382227746633566</v>
      </c>
      <c r="M385" s="186">
        <f t="shared" ca="1" si="101"/>
        <v>4947509.3969385857</v>
      </c>
      <c r="N385" s="39">
        <f t="shared" ca="1" si="94"/>
        <v>1039584.4943883294</v>
      </c>
      <c r="O385" s="39">
        <f t="shared" ca="1" si="95"/>
        <v>714571.01555895945</v>
      </c>
      <c r="P385" s="39">
        <f t="shared" ca="1" si="96"/>
        <v>346635.06764573959</v>
      </c>
      <c r="Q385" s="39">
        <f t="shared" ca="1" si="102"/>
        <v>7048299.9745316152</v>
      </c>
      <c r="S385" s="39">
        <f t="shared" ca="1" si="97"/>
        <v>4168.1215309423023</v>
      </c>
      <c r="T385" s="39">
        <f t="shared" ca="1" si="103"/>
        <v>92714.067670875171</v>
      </c>
      <c r="U385" s="39">
        <f t="shared" ca="1" si="104"/>
        <v>315467.33655550086</v>
      </c>
      <c r="V385" s="39">
        <f t="shared" ca="1" si="105"/>
        <v>7017132.2434413759</v>
      </c>
    </row>
    <row r="386" spans="5:22" x14ac:dyDescent="0.35">
      <c r="E386" s="4">
        <v>368</v>
      </c>
      <c r="F386" s="54">
        <f t="shared" ca="1" si="106"/>
        <v>0.25149512260621254</v>
      </c>
      <c r="G386" s="39">
        <f t="shared" ca="1" si="98"/>
        <v>63922.816331770853</v>
      </c>
      <c r="H386" s="39">
        <f t="shared" ca="1" si="91"/>
        <v>13372.031108832993</v>
      </c>
      <c r="I386" s="39">
        <f t="shared" ca="1" si="92"/>
        <v>8814.2837639632235</v>
      </c>
      <c r="J386" s="39">
        <f t="shared" ca="1" si="93"/>
        <v>4594.5611778236398</v>
      </c>
      <c r="K386" s="39">
        <f t="shared" ca="1" si="99"/>
        <v>90703.692382390698</v>
      </c>
      <c r="L386" s="54">
        <f t="shared" ca="1" si="100"/>
        <v>0.49748611466323245</v>
      </c>
      <c r="M386" s="186">
        <f t="shared" ca="1" si="101"/>
        <v>4736382.2121456563</v>
      </c>
      <c r="N386" s="39">
        <f t="shared" ca="1" si="94"/>
        <v>990805.06646350957</v>
      </c>
      <c r="O386" s="39">
        <f t="shared" ca="1" si="95"/>
        <v>653097.26992880029</v>
      </c>
      <c r="P386" s="39">
        <f t="shared" ca="1" si="96"/>
        <v>340435.52965989948</v>
      </c>
      <c r="Q386" s="39">
        <f t="shared" ca="1" si="102"/>
        <v>6720720.0781978657</v>
      </c>
      <c r="S386" s="39">
        <f t="shared" ca="1" si="97"/>
        <v>4493.9245075746821</v>
      </c>
      <c r="T386" s="39">
        <f t="shared" ca="1" si="103"/>
        <v>90603.055712141751</v>
      </c>
      <c r="U386" s="39">
        <f t="shared" ca="1" si="104"/>
        <v>332978.82230234478</v>
      </c>
      <c r="V386" s="39">
        <f t="shared" ca="1" si="105"/>
        <v>6713263.3708403111</v>
      </c>
    </row>
    <row r="387" spans="5:22" x14ac:dyDescent="0.35">
      <c r="E387" s="4">
        <v>369</v>
      </c>
      <c r="F387" s="54">
        <f t="shared" ca="1" si="106"/>
        <v>0.87658342882323115</v>
      </c>
      <c r="G387" s="39">
        <f t="shared" ca="1" si="98"/>
        <v>62988.65149581476</v>
      </c>
      <c r="H387" s="39">
        <f t="shared" ca="1" si="91"/>
        <v>13985.214831264668</v>
      </c>
      <c r="I387" s="39">
        <f t="shared" ca="1" si="92"/>
        <v>9075.8507150477326</v>
      </c>
      <c r="J387" s="39">
        <f t="shared" ca="1" si="93"/>
        <v>4667.6254268577723</v>
      </c>
      <c r="K387" s="39">
        <f t="shared" ca="1" si="99"/>
        <v>90717.342468984934</v>
      </c>
      <c r="L387" s="54">
        <f t="shared" ca="1" si="100"/>
        <v>0.15120804423978695</v>
      </c>
      <c r="M387" s="186">
        <f t="shared" ca="1" si="101"/>
        <v>4619325.1563997613</v>
      </c>
      <c r="N387" s="39">
        <f t="shared" ca="1" si="94"/>
        <v>1025617.363661268</v>
      </c>
      <c r="O387" s="39">
        <f t="shared" ca="1" si="95"/>
        <v>665585.06220020261</v>
      </c>
      <c r="P387" s="39">
        <f t="shared" ca="1" si="96"/>
        <v>342304.19357950386</v>
      </c>
      <c r="Q387" s="39">
        <f t="shared" ca="1" si="102"/>
        <v>6652831.775840736</v>
      </c>
      <c r="S387" s="39">
        <f t="shared" ca="1" si="97"/>
        <v>6220.610133981927</v>
      </c>
      <c r="T387" s="39">
        <f t="shared" ca="1" si="103"/>
        <v>92270.327176109087</v>
      </c>
      <c r="U387" s="39">
        <f t="shared" ca="1" si="104"/>
        <v>456193.61897225701</v>
      </c>
      <c r="V387" s="39">
        <f t="shared" ca="1" si="105"/>
        <v>6766721.2012334885</v>
      </c>
    </row>
    <row r="388" spans="5:22" x14ac:dyDescent="0.35">
      <c r="E388" s="4">
        <v>370</v>
      </c>
      <c r="F388" s="54">
        <f t="shared" ca="1" si="106"/>
        <v>0.6924411824119836</v>
      </c>
      <c r="G388" s="39">
        <f t="shared" ca="1" si="98"/>
        <v>62959.969267980676</v>
      </c>
      <c r="H388" s="39">
        <f t="shared" ca="1" si="91"/>
        <v>13780.234295798147</v>
      </c>
      <c r="I388" s="39">
        <f t="shared" ca="1" si="92"/>
        <v>9476.8761091969154</v>
      </c>
      <c r="J388" s="39">
        <f t="shared" ca="1" si="93"/>
        <v>4507.5058193979903</v>
      </c>
      <c r="K388" s="39">
        <f t="shared" ca="1" si="99"/>
        <v>90724.585492373735</v>
      </c>
      <c r="L388" s="54">
        <f t="shared" ca="1" si="100"/>
        <v>0.82546316124408436</v>
      </c>
      <c r="M388" s="186">
        <f t="shared" ca="1" si="101"/>
        <v>4709019.3276490532</v>
      </c>
      <c r="N388" s="39">
        <f t="shared" ca="1" si="94"/>
        <v>1030676.9585964107</v>
      </c>
      <c r="O388" s="39">
        <f t="shared" ca="1" si="95"/>
        <v>708812.17514570034</v>
      </c>
      <c r="P388" s="39">
        <f t="shared" ca="1" si="96"/>
        <v>337133.77356793778</v>
      </c>
      <c r="Q388" s="39">
        <f t="shared" ca="1" si="102"/>
        <v>6785642.2349591013</v>
      </c>
      <c r="S388" s="39">
        <f t="shared" ca="1" si="97"/>
        <v>5455.527790369586</v>
      </c>
      <c r="T388" s="39">
        <f t="shared" ca="1" si="103"/>
        <v>91672.607463345325</v>
      </c>
      <c r="U388" s="39">
        <f t="shared" ca="1" si="104"/>
        <v>408039.99916248495</v>
      </c>
      <c r="V388" s="39">
        <f t="shared" ca="1" si="105"/>
        <v>6856548.4605536489</v>
      </c>
    </row>
    <row r="389" spans="5:22" x14ac:dyDescent="0.35">
      <c r="E389" s="4">
        <v>371</v>
      </c>
      <c r="F389" s="54">
        <f t="shared" ca="1" si="106"/>
        <v>0.95022991522216971</v>
      </c>
      <c r="G389" s="39">
        <f t="shared" ca="1" si="98"/>
        <v>65711.70482468071</v>
      </c>
      <c r="H389" s="39">
        <f t="shared" ca="1" si="91"/>
        <v>14021.752751210181</v>
      </c>
      <c r="I389" s="39">
        <f t="shared" ca="1" si="92"/>
        <v>9526.9907149205083</v>
      </c>
      <c r="J389" s="39">
        <f t="shared" ca="1" si="93"/>
        <v>4746.8902290483675</v>
      </c>
      <c r="K389" s="39">
        <f t="shared" ca="1" si="99"/>
        <v>94007.338519859768</v>
      </c>
      <c r="L389" s="54">
        <f t="shared" ca="1" si="100"/>
        <v>0.88058289729708938</v>
      </c>
      <c r="M389" s="186">
        <f t="shared" ca="1" si="101"/>
        <v>4926592.3511744309</v>
      </c>
      <c r="N389" s="39">
        <f t="shared" ca="1" si="94"/>
        <v>1051250.4589323257</v>
      </c>
      <c r="O389" s="39">
        <f t="shared" ca="1" si="95"/>
        <v>714265.43735338643</v>
      </c>
      <c r="P389" s="39">
        <f t="shared" ca="1" si="96"/>
        <v>355887.78523838829</v>
      </c>
      <c r="Q389" s="39">
        <f t="shared" ca="1" si="102"/>
        <v>7047996.0326985307</v>
      </c>
      <c r="S389" s="39">
        <f t="shared" ca="1" si="97"/>
        <v>3455.925624258949</v>
      </c>
      <c r="T389" s="39">
        <f t="shared" ca="1" si="103"/>
        <v>92716.373915070348</v>
      </c>
      <c r="U389" s="39">
        <f t="shared" ca="1" si="104"/>
        <v>259100.5178168361</v>
      </c>
      <c r="V389" s="39">
        <f t="shared" ca="1" si="105"/>
        <v>6951208.7652769787</v>
      </c>
    </row>
    <row r="390" spans="5:22" x14ac:dyDescent="0.35">
      <c r="E390" s="4">
        <v>372</v>
      </c>
      <c r="F390" s="54">
        <f t="shared" ca="1" si="106"/>
        <v>0.2724978553896622</v>
      </c>
      <c r="G390" s="39">
        <f t="shared" ca="1" si="98"/>
        <v>65709.704724608673</v>
      </c>
      <c r="H390" s="39">
        <f t="shared" ca="1" si="91"/>
        <v>13536.671507544432</v>
      </c>
      <c r="I390" s="39">
        <f t="shared" ca="1" si="92"/>
        <v>8724.487093308644</v>
      </c>
      <c r="J390" s="39">
        <f t="shared" ca="1" si="93"/>
        <v>4616.2815171445836</v>
      </c>
      <c r="K390" s="39">
        <f t="shared" ca="1" si="99"/>
        <v>92587.144842606343</v>
      </c>
      <c r="L390" s="54">
        <f t="shared" ca="1" si="100"/>
        <v>0.74257767708358224</v>
      </c>
      <c r="M390" s="186">
        <f t="shared" ca="1" si="101"/>
        <v>4900802.1163624637</v>
      </c>
      <c r="N390" s="39">
        <f t="shared" ca="1" si="94"/>
        <v>1009600.4638996999</v>
      </c>
      <c r="O390" s="39">
        <f t="shared" ca="1" si="95"/>
        <v>650695.12928508501</v>
      </c>
      <c r="P390" s="39">
        <f t="shared" ca="1" si="96"/>
        <v>344294.38275157055</v>
      </c>
      <c r="Q390" s="39">
        <f t="shared" ca="1" si="102"/>
        <v>6905392.0922988188</v>
      </c>
      <c r="S390" s="39">
        <f t="shared" ca="1" si="97"/>
        <v>2691.040341240976</v>
      </c>
      <c r="T390" s="39">
        <f t="shared" ca="1" si="103"/>
        <v>90661.903666702739</v>
      </c>
      <c r="U390" s="39">
        <f t="shared" ca="1" si="104"/>
        <v>200704.84648870234</v>
      </c>
      <c r="V390" s="39">
        <f t="shared" ca="1" si="105"/>
        <v>6761802.5560359508</v>
      </c>
    </row>
    <row r="391" spans="5:22" x14ac:dyDescent="0.35">
      <c r="E391" s="4">
        <v>373</v>
      </c>
      <c r="F391" s="54">
        <f t="shared" ca="1" si="106"/>
        <v>0.98093528931372109</v>
      </c>
      <c r="G391" s="39">
        <f t="shared" ca="1" si="98"/>
        <v>65733.462333830554</v>
      </c>
      <c r="H391" s="39">
        <f t="shared" ca="1" si="91"/>
        <v>14245.954267312562</v>
      </c>
      <c r="I391" s="39">
        <f t="shared" ca="1" si="92"/>
        <v>9507.9666460402223</v>
      </c>
      <c r="J391" s="39">
        <f t="shared" ca="1" si="93"/>
        <v>4738.0824277619686</v>
      </c>
      <c r="K391" s="39">
        <f t="shared" ca="1" si="99"/>
        <v>94225.465674945299</v>
      </c>
      <c r="L391" s="54">
        <f t="shared" ca="1" si="100"/>
        <v>0.77768173357546899</v>
      </c>
      <c r="M391" s="186">
        <f t="shared" ca="1" si="101"/>
        <v>4908081.7096164916</v>
      </c>
      <c r="N391" s="39">
        <f t="shared" ca="1" si="94"/>
        <v>1063694.2752282869</v>
      </c>
      <c r="O391" s="39">
        <f t="shared" ca="1" si="95"/>
        <v>709925.74457859481</v>
      </c>
      <c r="P391" s="39">
        <f t="shared" ca="1" si="96"/>
        <v>353775.6095100044</v>
      </c>
      <c r="Q391" s="39">
        <f t="shared" ca="1" si="102"/>
        <v>7035477.3389333785</v>
      </c>
      <c r="S391" s="39">
        <f t="shared" ca="1" si="97"/>
        <v>3617.9032306634399</v>
      </c>
      <c r="T391" s="39">
        <f t="shared" ca="1" si="103"/>
        <v>93105.286477846763</v>
      </c>
      <c r="U391" s="39">
        <f t="shared" ca="1" si="104"/>
        <v>270135.84927874396</v>
      </c>
      <c r="V391" s="39">
        <f t="shared" ca="1" si="105"/>
        <v>6951837.5787021182</v>
      </c>
    </row>
    <row r="392" spans="5:22" x14ac:dyDescent="0.35">
      <c r="E392" s="4">
        <v>374</v>
      </c>
      <c r="F392" s="54">
        <f t="shared" ca="1" si="106"/>
        <v>0.98195014877823439</v>
      </c>
      <c r="G392" s="39">
        <f t="shared" ca="1" si="98"/>
        <v>65649.772812763011</v>
      </c>
      <c r="H392" s="39">
        <f t="shared" ca="1" si="91"/>
        <v>13869.883545995492</v>
      </c>
      <c r="I392" s="39">
        <f t="shared" ca="1" si="92"/>
        <v>9108.8153235166355</v>
      </c>
      <c r="J392" s="39">
        <f t="shared" ca="1" si="93"/>
        <v>4529.4668213303821</v>
      </c>
      <c r="K392" s="39">
        <f t="shared" ca="1" si="99"/>
        <v>93157.938503605517</v>
      </c>
      <c r="L392" s="54">
        <f t="shared" ca="1" si="100"/>
        <v>0.26923411792676644</v>
      </c>
      <c r="M392" s="186">
        <f t="shared" ca="1" si="101"/>
        <v>4834724.2083489634</v>
      </c>
      <c r="N392" s="39">
        <f t="shared" ca="1" si="94"/>
        <v>1021436.3108011968</v>
      </c>
      <c r="O392" s="39">
        <f t="shared" ca="1" si="95"/>
        <v>670811.30774948082</v>
      </c>
      <c r="P392" s="39">
        <f t="shared" ca="1" si="96"/>
        <v>333568.9059344632</v>
      </c>
      <c r="Q392" s="39">
        <f t="shared" ca="1" si="102"/>
        <v>6860540.7328341044</v>
      </c>
      <c r="S392" s="39">
        <f t="shared" ca="1" si="97"/>
        <v>4497.1937340333661</v>
      </c>
      <c r="T392" s="39">
        <f t="shared" ca="1" si="103"/>
        <v>93125.665416308504</v>
      </c>
      <c r="U392" s="39">
        <f t="shared" ca="1" si="104"/>
        <v>331192.18062761327</v>
      </c>
      <c r="V392" s="39">
        <f t="shared" ca="1" si="105"/>
        <v>6858164.0075272545</v>
      </c>
    </row>
    <row r="393" spans="5:22" x14ac:dyDescent="0.35">
      <c r="E393" s="4">
        <v>375</v>
      </c>
      <c r="F393" s="54">
        <f t="shared" ca="1" si="106"/>
        <v>0.4168877946608005</v>
      </c>
      <c r="G393" s="39">
        <f t="shared" ca="1" si="98"/>
        <v>63613.78951505258</v>
      </c>
      <c r="H393" s="39">
        <f t="shared" ca="1" si="91"/>
        <v>13756.726761730002</v>
      </c>
      <c r="I393" s="39">
        <f t="shared" ca="1" si="92"/>
        <v>8822.4759908323322</v>
      </c>
      <c r="J393" s="39">
        <f t="shared" ca="1" si="93"/>
        <v>4609.1787423003134</v>
      </c>
      <c r="K393" s="39">
        <f t="shared" ca="1" si="99"/>
        <v>90802.171009915226</v>
      </c>
      <c r="L393" s="54">
        <f t="shared" ca="1" si="100"/>
        <v>0.11352178638096633</v>
      </c>
      <c r="M393" s="186">
        <f t="shared" ca="1" si="101"/>
        <v>4656838.8667322155</v>
      </c>
      <c r="N393" s="39">
        <f t="shared" ca="1" si="94"/>
        <v>1007059.3239517768</v>
      </c>
      <c r="O393" s="39">
        <f t="shared" ca="1" si="95"/>
        <v>645848.16292382858</v>
      </c>
      <c r="P393" s="39">
        <f t="shared" ca="1" si="96"/>
        <v>337414.3070942355</v>
      </c>
      <c r="Q393" s="39">
        <f t="shared" ca="1" si="102"/>
        <v>6647160.6607020572</v>
      </c>
      <c r="S393" s="39">
        <f t="shared" ca="1" si="97"/>
        <v>4829.5844507471338</v>
      </c>
      <c r="T393" s="39">
        <f t="shared" ca="1" si="103"/>
        <v>91022.576718362048</v>
      </c>
      <c r="U393" s="39">
        <f t="shared" ca="1" si="104"/>
        <v>353549.07720256131</v>
      </c>
      <c r="V393" s="39">
        <f t="shared" ca="1" si="105"/>
        <v>6663295.4308103826</v>
      </c>
    </row>
    <row r="394" spans="5:22" x14ac:dyDescent="0.35">
      <c r="E394" s="4">
        <v>376</v>
      </c>
      <c r="F394" s="54">
        <f t="shared" ca="1" si="106"/>
        <v>0.18735539955512903</v>
      </c>
      <c r="G394" s="39">
        <f t="shared" ca="1" si="98"/>
        <v>64582.854394876769</v>
      </c>
      <c r="H394" s="39">
        <f t="shared" ca="1" si="91"/>
        <v>13657.992589674421</v>
      </c>
      <c r="I394" s="39">
        <f t="shared" ca="1" si="92"/>
        <v>8589.6909864782465</v>
      </c>
      <c r="J394" s="39">
        <f t="shared" ca="1" si="93"/>
        <v>4509.2210595314218</v>
      </c>
      <c r="K394" s="39">
        <f t="shared" ca="1" si="99"/>
        <v>91339.759030560861</v>
      </c>
      <c r="L394" s="54">
        <f t="shared" ca="1" si="100"/>
        <v>0.34483785823674229</v>
      </c>
      <c r="M394" s="186">
        <f t="shared" ca="1" si="101"/>
        <v>4766480.8822948262</v>
      </c>
      <c r="N394" s="39">
        <f t="shared" ca="1" si="94"/>
        <v>1008016.1550489139</v>
      </c>
      <c r="O394" s="39">
        <f t="shared" ca="1" si="95"/>
        <v>633954.60382619209</v>
      </c>
      <c r="P394" s="39">
        <f t="shared" ca="1" si="96"/>
        <v>332799.10241939925</v>
      </c>
      <c r="Q394" s="39">
        <f t="shared" ca="1" si="102"/>
        <v>6741250.7435893323</v>
      </c>
      <c r="S394" s="39">
        <f t="shared" ca="1" si="97"/>
        <v>3573.770020270822</v>
      </c>
      <c r="T394" s="39">
        <f t="shared" ca="1" si="103"/>
        <v>90404.307991300258</v>
      </c>
      <c r="U394" s="39">
        <f t="shared" ca="1" si="104"/>
        <v>263758.95954036008</v>
      </c>
      <c r="V394" s="39">
        <f t="shared" ca="1" si="105"/>
        <v>6672210.6007102923</v>
      </c>
    </row>
    <row r="395" spans="5:22" x14ac:dyDescent="0.35">
      <c r="E395" s="4">
        <v>377</v>
      </c>
      <c r="F395" s="54">
        <f t="shared" ca="1" si="106"/>
        <v>0.78193699031895836</v>
      </c>
      <c r="G395" s="39">
        <f t="shared" ca="1" si="98"/>
        <v>64012.964153663976</v>
      </c>
      <c r="H395" s="39">
        <f t="shared" ca="1" si="91"/>
        <v>14030.506857495897</v>
      </c>
      <c r="I395" s="39">
        <f t="shared" ca="1" si="92"/>
        <v>9241.2483039106082</v>
      </c>
      <c r="J395" s="39">
        <f t="shared" ca="1" si="93"/>
        <v>4604.1983742645943</v>
      </c>
      <c r="K395" s="39">
        <f t="shared" ca="1" si="99"/>
        <v>91888.917689335081</v>
      </c>
      <c r="L395" s="54">
        <f t="shared" ca="1" si="100"/>
        <v>0.16616468373707749</v>
      </c>
      <c r="M395" s="186">
        <f t="shared" ca="1" si="101"/>
        <v>4697376.9568951437</v>
      </c>
      <c r="N395" s="39">
        <f t="shared" ca="1" si="94"/>
        <v>1029581.7492180319</v>
      </c>
      <c r="O395" s="39">
        <f t="shared" ca="1" si="95"/>
        <v>678138.05234093883</v>
      </c>
      <c r="P395" s="39">
        <f t="shared" ca="1" si="96"/>
        <v>337863.67549434386</v>
      </c>
      <c r="Q395" s="39">
        <f t="shared" ca="1" si="102"/>
        <v>6742960.4339484582</v>
      </c>
      <c r="S395" s="39">
        <f t="shared" ca="1" si="97"/>
        <v>4639.611222454103</v>
      </c>
      <c r="T395" s="39">
        <f t="shared" ca="1" si="103"/>
        <v>91924.330537524584</v>
      </c>
      <c r="U395" s="39">
        <f t="shared" ca="1" si="104"/>
        <v>340462.32874002238</v>
      </c>
      <c r="V395" s="39">
        <f t="shared" ca="1" si="105"/>
        <v>6745559.0871941363</v>
      </c>
    </row>
    <row r="396" spans="5:22" x14ac:dyDescent="0.35">
      <c r="E396" s="4">
        <v>378</v>
      </c>
      <c r="F396" s="54">
        <f t="shared" ca="1" si="106"/>
        <v>0.65328044519230233</v>
      </c>
      <c r="G396" s="39">
        <f t="shared" ca="1" si="98"/>
        <v>59494.415186814105</v>
      </c>
      <c r="H396" s="39">
        <f t="shared" ca="1" si="91"/>
        <v>13801.124477212659</v>
      </c>
      <c r="I396" s="39">
        <f t="shared" ca="1" si="92"/>
        <v>9138.1513489327845</v>
      </c>
      <c r="J396" s="39">
        <f t="shared" ca="1" si="93"/>
        <v>4485.9511987868227</v>
      </c>
      <c r="K396" s="39">
        <f t="shared" ca="1" si="99"/>
        <v>86919.642211746366</v>
      </c>
      <c r="L396" s="54">
        <f t="shared" ca="1" si="100"/>
        <v>0.86167698525696046</v>
      </c>
      <c r="M396" s="186">
        <f t="shared" ca="1" si="101"/>
        <v>4456495.9539632145</v>
      </c>
      <c r="N396" s="39">
        <f t="shared" ca="1" si="94"/>
        <v>1033788.7211718039</v>
      </c>
      <c r="O396" s="39">
        <f t="shared" ca="1" si="95"/>
        <v>684503.48466066166</v>
      </c>
      <c r="P396" s="39">
        <f t="shared" ca="1" si="96"/>
        <v>336025.21016965475</v>
      </c>
      <c r="Q396" s="39">
        <f t="shared" ca="1" si="102"/>
        <v>6510813.3699653344</v>
      </c>
      <c r="S396" s="39">
        <f t="shared" ca="1" si="97"/>
        <v>9139.8675027850841</v>
      </c>
      <c r="T396" s="39">
        <f t="shared" ca="1" si="103"/>
        <v>91573.558515744633</v>
      </c>
      <c r="U396" s="39">
        <f t="shared" ca="1" si="104"/>
        <v>684632.03509140608</v>
      </c>
      <c r="V396" s="39">
        <f t="shared" ca="1" si="105"/>
        <v>6859420.1948870858</v>
      </c>
    </row>
    <row r="397" spans="5:22" x14ac:dyDescent="0.35">
      <c r="E397" s="4">
        <v>379</v>
      </c>
      <c r="F397" s="54">
        <f t="shared" ca="1" si="106"/>
        <v>0.23093685688485788</v>
      </c>
      <c r="G397" s="39">
        <f t="shared" ca="1" si="98"/>
        <v>62491.791895113245</v>
      </c>
      <c r="H397" s="39">
        <f t="shared" ca="1" si="91"/>
        <v>13560.917807273914</v>
      </c>
      <c r="I397" s="39">
        <f t="shared" ca="1" si="92"/>
        <v>9191.2167089325085</v>
      </c>
      <c r="J397" s="39">
        <f t="shared" ca="1" si="93"/>
        <v>4600.7426396176306</v>
      </c>
      <c r="K397" s="39">
        <f t="shared" ca="1" si="99"/>
        <v>89844.6690509373</v>
      </c>
      <c r="L397" s="54">
        <f t="shared" ca="1" si="100"/>
        <v>0.68461326745772177</v>
      </c>
      <c r="M397" s="186">
        <f t="shared" ca="1" si="101"/>
        <v>4652898.4254773008</v>
      </c>
      <c r="N397" s="39">
        <f t="shared" ca="1" si="94"/>
        <v>1009693.7725740909</v>
      </c>
      <c r="O397" s="39">
        <f t="shared" ca="1" si="95"/>
        <v>684342.63854989479</v>
      </c>
      <c r="P397" s="39">
        <f t="shared" ca="1" si="96"/>
        <v>342553.59839629004</v>
      </c>
      <c r="Q397" s="39">
        <f t="shared" ca="1" si="102"/>
        <v>6689488.4349975763</v>
      </c>
      <c r="S397" s="39">
        <f t="shared" ca="1" si="97"/>
        <v>5298.9528852367093</v>
      </c>
      <c r="T397" s="39">
        <f t="shared" ca="1" si="103"/>
        <v>90542.879296556377</v>
      </c>
      <c r="U397" s="39">
        <f t="shared" ca="1" si="104"/>
        <v>394539.64734725916</v>
      </c>
      <c r="V397" s="39">
        <f t="shared" ca="1" si="105"/>
        <v>6741474.4839485455</v>
      </c>
    </row>
    <row r="398" spans="5:22" x14ac:dyDescent="0.35">
      <c r="E398" s="4">
        <v>380</v>
      </c>
      <c r="F398" s="54">
        <f t="shared" ca="1" si="106"/>
        <v>0.79461628134000017</v>
      </c>
      <c r="G398" s="39">
        <f t="shared" ca="1" si="98"/>
        <v>65393.444787566135</v>
      </c>
      <c r="H398" s="39">
        <f t="shared" ca="1" si="91"/>
        <v>13972.163793850257</v>
      </c>
      <c r="I398" s="39">
        <f t="shared" ca="1" si="92"/>
        <v>9144.6465863592875</v>
      </c>
      <c r="J398" s="39">
        <f t="shared" ca="1" si="93"/>
        <v>4786.7799353774471</v>
      </c>
      <c r="K398" s="39">
        <f t="shared" ca="1" si="99"/>
        <v>93297.035103153132</v>
      </c>
      <c r="L398" s="54">
        <f t="shared" ca="1" si="100"/>
        <v>0.32921621539490475</v>
      </c>
      <c r="M398" s="186">
        <f t="shared" ca="1" si="101"/>
        <v>4824232.6650336245</v>
      </c>
      <c r="N398" s="39">
        <f t="shared" ca="1" si="94"/>
        <v>1030760.3337683302</v>
      </c>
      <c r="O398" s="39">
        <f t="shared" ca="1" si="95"/>
        <v>674622.70745050069</v>
      </c>
      <c r="P398" s="39">
        <f t="shared" ca="1" si="96"/>
        <v>353132.33917547378</v>
      </c>
      <c r="Q398" s="39">
        <f t="shared" ca="1" si="102"/>
        <v>6882748.0454279296</v>
      </c>
      <c r="S398" s="39">
        <f t="shared" ca="1" si="97"/>
        <v>3454.0199849940745</v>
      </c>
      <c r="T398" s="39">
        <f t="shared" ca="1" si="103"/>
        <v>91964.275152769755</v>
      </c>
      <c r="U398" s="39">
        <f t="shared" ca="1" si="104"/>
        <v>254811.41254169951</v>
      </c>
      <c r="V398" s="39">
        <f t="shared" ca="1" si="105"/>
        <v>6784427.1187941553</v>
      </c>
    </row>
    <row r="399" spans="5:22" x14ac:dyDescent="0.35">
      <c r="E399" s="4">
        <v>381</v>
      </c>
      <c r="F399" s="54">
        <f t="shared" ca="1" si="106"/>
        <v>0.58066316812397256</v>
      </c>
      <c r="G399" s="39">
        <f t="shared" ca="1" si="98"/>
        <v>65554.239120015001</v>
      </c>
      <c r="H399" s="39">
        <f t="shared" ca="1" si="91"/>
        <v>13907.051745140665</v>
      </c>
      <c r="I399" s="39">
        <f t="shared" ca="1" si="92"/>
        <v>9160.3552707373019</v>
      </c>
      <c r="J399" s="39">
        <f t="shared" ca="1" si="93"/>
        <v>4628.8715265843348</v>
      </c>
      <c r="K399" s="39">
        <f t="shared" ca="1" si="99"/>
        <v>93250.517662477301</v>
      </c>
      <c r="L399" s="54">
        <f t="shared" ca="1" si="100"/>
        <v>0.22037966196093339</v>
      </c>
      <c r="M399" s="186">
        <f t="shared" ca="1" si="101"/>
        <v>4820121.5544028888</v>
      </c>
      <c r="N399" s="39">
        <f t="shared" ca="1" si="94"/>
        <v>1022568.1935263608</v>
      </c>
      <c r="O399" s="39">
        <f t="shared" ca="1" si="95"/>
        <v>673549.51379472099</v>
      </c>
      <c r="P399" s="39">
        <f t="shared" ca="1" si="96"/>
        <v>340355.158069995</v>
      </c>
      <c r="Q399" s="39">
        <f t="shared" ca="1" si="102"/>
        <v>6856594.4197939662</v>
      </c>
      <c r="S399" s="39">
        <f t="shared" ca="1" si="97"/>
        <v>2778.0567321572726</v>
      </c>
      <c r="T399" s="39">
        <f t="shared" ca="1" si="103"/>
        <v>91399.702868050241</v>
      </c>
      <c r="U399" s="39">
        <f t="shared" ca="1" si="104"/>
        <v>204267.05143370229</v>
      </c>
      <c r="V399" s="39">
        <f t="shared" ca="1" si="105"/>
        <v>6720506.313157673</v>
      </c>
    </row>
    <row r="400" spans="5:22" x14ac:dyDescent="0.35">
      <c r="E400" s="4">
        <v>382</v>
      </c>
      <c r="F400" s="54">
        <f t="shared" ca="1" si="106"/>
        <v>0.69812450846453333</v>
      </c>
      <c r="G400" s="39">
        <f t="shared" ca="1" si="98"/>
        <v>63050.615007095395</v>
      </c>
      <c r="H400" s="39">
        <f t="shared" ca="1" si="91"/>
        <v>13799.222902396619</v>
      </c>
      <c r="I400" s="39">
        <f t="shared" ca="1" si="92"/>
        <v>9240.5017949381527</v>
      </c>
      <c r="J400" s="39">
        <f t="shared" ca="1" si="93"/>
        <v>4547.8452122030121</v>
      </c>
      <c r="K400" s="39">
        <f t="shared" ca="1" si="99"/>
        <v>90638.184916633181</v>
      </c>
      <c r="L400" s="54">
        <f t="shared" ca="1" si="100"/>
        <v>0.64082751092976253</v>
      </c>
      <c r="M400" s="186">
        <f t="shared" ca="1" si="101"/>
        <v>4688901.3302922491</v>
      </c>
      <c r="N400" s="39">
        <f t="shared" ca="1" si="94"/>
        <v>1026210.3647484708</v>
      </c>
      <c r="O400" s="39">
        <f t="shared" ca="1" si="95"/>
        <v>687190.77766295418</v>
      </c>
      <c r="P400" s="39">
        <f t="shared" ca="1" si="96"/>
        <v>338210.77658104047</v>
      </c>
      <c r="Q400" s="39">
        <f t="shared" ca="1" si="102"/>
        <v>6740513.2492847145</v>
      </c>
      <c r="S400" s="39">
        <f t="shared" ca="1" si="97"/>
        <v>5597.0737194533431</v>
      </c>
      <c r="T400" s="39">
        <f t="shared" ca="1" si="103"/>
        <v>91687.41342388351</v>
      </c>
      <c r="U400" s="39">
        <f t="shared" ca="1" si="104"/>
        <v>416239.02329795173</v>
      </c>
      <c r="V400" s="39">
        <f t="shared" ca="1" si="105"/>
        <v>6818541.4960016254</v>
      </c>
    </row>
    <row r="401" spans="5:22" x14ac:dyDescent="0.35">
      <c r="E401" s="4">
        <v>383</v>
      </c>
      <c r="F401" s="54">
        <f t="shared" ca="1" si="106"/>
        <v>0.53105574092899466</v>
      </c>
      <c r="G401" s="39">
        <f t="shared" ca="1" si="98"/>
        <v>62715.218600236665</v>
      </c>
      <c r="H401" s="39">
        <f t="shared" ca="1" si="91"/>
        <v>13775.126244858033</v>
      </c>
      <c r="I401" s="39">
        <f t="shared" ca="1" si="92"/>
        <v>9190.4566561136598</v>
      </c>
      <c r="J401" s="39">
        <f t="shared" ca="1" si="93"/>
        <v>4519.4069377195938</v>
      </c>
      <c r="K401" s="39">
        <f t="shared" ca="1" si="99"/>
        <v>90200.208438927963</v>
      </c>
      <c r="L401" s="54">
        <f t="shared" ca="1" si="100"/>
        <v>0.9221868005199032</v>
      </c>
      <c r="M401" s="186">
        <f t="shared" ca="1" si="101"/>
        <v>4713184.9178431332</v>
      </c>
      <c r="N401" s="39">
        <f t="shared" ca="1" si="94"/>
        <v>1035230.6618350046</v>
      </c>
      <c r="O401" s="39">
        <f t="shared" ca="1" si="95"/>
        <v>690682.78268781281</v>
      </c>
      <c r="P401" s="39">
        <f t="shared" ca="1" si="96"/>
        <v>339643.24914870388</v>
      </c>
      <c r="Q401" s="39">
        <f t="shared" ca="1" si="102"/>
        <v>6778741.6115146549</v>
      </c>
      <c r="S401" s="39">
        <f t="shared" ca="1" si="97"/>
        <v>5604.2760847691297</v>
      </c>
      <c r="T401" s="39">
        <f t="shared" ca="1" si="103"/>
        <v>91285.077585977488</v>
      </c>
      <c r="U401" s="39">
        <f t="shared" ca="1" si="104"/>
        <v>421173.52227586985</v>
      </c>
      <c r="V401" s="39">
        <f t="shared" ca="1" si="105"/>
        <v>6860271.8846418206</v>
      </c>
    </row>
    <row r="402" spans="5:22" x14ac:dyDescent="0.35">
      <c r="E402" s="4">
        <v>384</v>
      </c>
      <c r="F402" s="54">
        <f t="shared" ca="1" si="106"/>
        <v>0.50148933067928025</v>
      </c>
      <c r="G402" s="39">
        <f t="shared" ca="1" si="98"/>
        <v>64496.017448845771</v>
      </c>
      <c r="H402" s="39">
        <f t="shared" ca="1" si="91"/>
        <v>14013.609153419609</v>
      </c>
      <c r="I402" s="39">
        <f t="shared" ca="1" si="92"/>
        <v>8983.8494564257508</v>
      </c>
      <c r="J402" s="39">
        <f t="shared" ca="1" si="93"/>
        <v>4488.9130117834193</v>
      </c>
      <c r="K402" s="39">
        <f t="shared" ca="1" si="99"/>
        <v>91982.389070474543</v>
      </c>
      <c r="L402" s="54">
        <f t="shared" ca="1" si="100"/>
        <v>0.50681309932894503</v>
      </c>
      <c r="M402" s="186">
        <f t="shared" ca="1" si="101"/>
        <v>4779971.1122852014</v>
      </c>
      <c r="N402" s="39">
        <f t="shared" ca="1" si="94"/>
        <v>1038585.7853212295</v>
      </c>
      <c r="O402" s="39">
        <f t="shared" ca="1" si="95"/>
        <v>665816.93843179615</v>
      </c>
      <c r="P402" s="39">
        <f t="shared" ca="1" si="96"/>
        <v>332685.26291416615</v>
      </c>
      <c r="Q402" s="39">
        <f t="shared" ca="1" si="102"/>
        <v>6817059.0989523921</v>
      </c>
      <c r="S402" s="39">
        <f t="shared" ca="1" si="97"/>
        <v>3723.9291487988212</v>
      </c>
      <c r="T402" s="39">
        <f t="shared" ca="1" si="103"/>
        <v>91217.405207489952</v>
      </c>
      <c r="U402" s="39">
        <f t="shared" ca="1" si="104"/>
        <v>275990.27753261285</v>
      </c>
      <c r="V402" s="39">
        <f t="shared" ca="1" si="105"/>
        <v>6760364.1135708392</v>
      </c>
    </row>
    <row r="403" spans="5:22" x14ac:dyDescent="0.35">
      <c r="E403" s="4">
        <v>385</v>
      </c>
      <c r="F403" s="54">
        <f t="shared" ca="1" si="106"/>
        <v>0.9474193789173595</v>
      </c>
      <c r="G403" s="39">
        <f t="shared" ca="1" si="98"/>
        <v>62833.45297644152</v>
      </c>
      <c r="H403" s="39">
        <f t="shared" ref="H403:H466" ca="1" si="107">NORMINV($F403,$C$6,$C$6*$D$6/2)*NORMINV(RAND(),D$10,D$10*$D$14/2)</f>
        <v>13592.831591693048</v>
      </c>
      <c r="I403" s="39">
        <f t="shared" ref="I403:I466" ca="1" si="108">NORMINV($F403,$C$6,$C$6*$D$6/2)*NORMINV(RAND(),D$11,D$11*$D$14/2)</f>
        <v>9394.8557571323381</v>
      </c>
      <c r="J403" s="39">
        <f t="shared" ref="J403:J466" ca="1" si="109">NORMINV($F403,$C$6,$C$6*$D$6/2)*NORMINV(RAND(),D$12,D$12*$D$14/2)</f>
        <v>4595.9847797945513</v>
      </c>
      <c r="K403" s="39">
        <f t="shared" ca="1" si="99"/>
        <v>90417.125105061452</v>
      </c>
      <c r="L403" s="54">
        <f t="shared" ca="1" si="100"/>
        <v>0.48604677181373124</v>
      </c>
      <c r="M403" s="186">
        <f t="shared" ca="1" si="101"/>
        <v>4654330.0858875718</v>
      </c>
      <c r="N403" s="39">
        <f t="shared" ref="N403:N466" ca="1" si="110">H403*NORMINV($L403,$C$17,$C$17*$C$20/2)</f>
        <v>1006876.4652062092</v>
      </c>
      <c r="O403" s="39">
        <f t="shared" ref="O403:O466" ca="1" si="111">I403*NORMINV($L403,$C$17,$C$17*$C$20/2)</f>
        <v>695915.27652299823</v>
      </c>
      <c r="P403" s="39">
        <f t="shared" ref="P403:P466" ca="1" si="112">J403*NORMINV($L403,$C$17,$C$17*$C$20/2)</f>
        <v>340443.33426812425</v>
      </c>
      <c r="Q403" s="39">
        <f t="shared" ca="1" si="102"/>
        <v>6697565.161884903</v>
      </c>
      <c r="S403" s="39">
        <f t="shared" ref="S403:S466" ca="1" si="113">NORMINV($F403,$C$6,$C$6*$D$6/2)-G403-H403-I403</f>
        <v>6870.8281848234383</v>
      </c>
      <c r="T403" s="39">
        <f t="shared" ca="1" si="103"/>
        <v>92691.96851009033</v>
      </c>
      <c r="U403" s="39">
        <f t="shared" ca="1" si="104"/>
        <v>508950.26169543981</v>
      </c>
      <c r="V403" s="39">
        <f t="shared" ca="1" si="105"/>
        <v>6866072.0893122191</v>
      </c>
    </row>
    <row r="404" spans="5:22" x14ac:dyDescent="0.35">
      <c r="E404" s="4">
        <v>386</v>
      </c>
      <c r="F404" s="54">
        <f t="shared" ca="1" si="106"/>
        <v>0.61053380630183895</v>
      </c>
      <c r="G404" s="39">
        <f t="shared" ref="G404:G467" ca="1" si="114">NORMINV($F404,$C$6,$C$6*$D$6/2)*NORMINV(RAND(),D$9,D$9*$D$14/2)</f>
        <v>60637.36635300074</v>
      </c>
      <c r="H404" s="39">
        <f t="shared" ca="1" si="107"/>
        <v>13669.87452584206</v>
      </c>
      <c r="I404" s="39">
        <f t="shared" ca="1" si="108"/>
        <v>9208.2275317473523</v>
      </c>
      <c r="J404" s="39">
        <f t="shared" ca="1" si="109"/>
        <v>4632.6147310240422</v>
      </c>
      <c r="K404" s="39">
        <f t="shared" ref="K404:K467" ca="1" si="115">SUM(G404:J404)</f>
        <v>88148.083141614203</v>
      </c>
      <c r="L404" s="54">
        <f t="shared" ref="L404:L467" ca="1" si="116">RAND()</f>
        <v>0.64767831428204403</v>
      </c>
      <c r="M404" s="186">
        <f t="shared" ref="M404:M467" ca="1" si="117">G404*NORMINV($L404,$C$17,$C$17*$C$20/2)</f>
        <v>4510260.8762446418</v>
      </c>
      <c r="N404" s="39">
        <f t="shared" ca="1" si="110"/>
        <v>1016777.3431675044</v>
      </c>
      <c r="O404" s="39">
        <f t="shared" ca="1" si="111"/>
        <v>684916.09833815938</v>
      </c>
      <c r="P404" s="39">
        <f t="shared" ca="1" si="112"/>
        <v>344577.97613465023</v>
      </c>
      <c r="Q404" s="39">
        <f t="shared" ref="Q404:Q467" ca="1" si="118">SUM(M404:P404)</f>
        <v>6556532.2938849563</v>
      </c>
      <c r="S404" s="39">
        <f t="shared" ca="1" si="113"/>
        <v>7954.578944807452</v>
      </c>
      <c r="T404" s="39">
        <f t="shared" ref="T404:T467" ca="1" si="119">SUM(G404:I404)+S404</f>
        <v>91470.047355397604</v>
      </c>
      <c r="U404" s="39">
        <f t="shared" ref="U404:U467" ca="1" si="120">S404*NORMINV($L404,$C$17,$C$17*$C$20/2)</f>
        <v>591668.60897132277</v>
      </c>
      <c r="V404" s="39">
        <f t="shared" ref="V404:V467" ca="1" si="121">SUM(M404:O404)+U404</f>
        <v>6803622.9267216288</v>
      </c>
    </row>
    <row r="405" spans="5:22" x14ac:dyDescent="0.35">
      <c r="E405" s="4">
        <v>387</v>
      </c>
      <c r="F405" s="54">
        <f t="shared" ref="F405:F468" ca="1" si="122">RAND()</f>
        <v>0.69947969678947064</v>
      </c>
      <c r="G405" s="39">
        <f t="shared" ca="1" si="114"/>
        <v>64207.241140086422</v>
      </c>
      <c r="H405" s="39">
        <f t="shared" ca="1" si="107"/>
        <v>13033.168935009295</v>
      </c>
      <c r="I405" s="39">
        <f t="shared" ca="1" si="108"/>
        <v>9036.6609377062214</v>
      </c>
      <c r="J405" s="39">
        <f t="shared" ca="1" si="109"/>
        <v>4590.8685061401793</v>
      </c>
      <c r="K405" s="39">
        <f t="shared" ca="1" si="115"/>
        <v>90867.939518942119</v>
      </c>
      <c r="L405" s="54">
        <f t="shared" ca="1" si="116"/>
        <v>0.25939771157844227</v>
      </c>
      <c r="M405" s="186">
        <f t="shared" ca="1" si="117"/>
        <v>4727059.3642743118</v>
      </c>
      <c r="N405" s="39">
        <f t="shared" ca="1" si="110"/>
        <v>959526.71640240832</v>
      </c>
      <c r="O405" s="39">
        <f t="shared" ca="1" si="111"/>
        <v>665296.18698546966</v>
      </c>
      <c r="P405" s="39">
        <f t="shared" ca="1" si="112"/>
        <v>337988.48193390464</v>
      </c>
      <c r="Q405" s="39">
        <f t="shared" ca="1" si="118"/>
        <v>6689870.7495960947</v>
      </c>
      <c r="S405" s="39">
        <f t="shared" ca="1" si="113"/>
        <v>5413.8912374163665</v>
      </c>
      <c r="T405" s="39">
        <f t="shared" ca="1" si="119"/>
        <v>91690.962250218305</v>
      </c>
      <c r="U405" s="39">
        <f t="shared" ca="1" si="120"/>
        <v>398580.98271433113</v>
      </c>
      <c r="V405" s="39">
        <f t="shared" ca="1" si="121"/>
        <v>6750463.2503765207</v>
      </c>
    </row>
    <row r="406" spans="5:22" x14ac:dyDescent="0.35">
      <c r="E406" s="4">
        <v>388</v>
      </c>
      <c r="F406" s="54">
        <f t="shared" ca="1" si="122"/>
        <v>0.7330657263775967</v>
      </c>
      <c r="G406" s="39">
        <f t="shared" ca="1" si="114"/>
        <v>62811.313292383034</v>
      </c>
      <c r="H406" s="39">
        <f t="shared" ca="1" si="107"/>
        <v>14270.981968646704</v>
      </c>
      <c r="I406" s="39">
        <f t="shared" ca="1" si="108"/>
        <v>9068.5174701651722</v>
      </c>
      <c r="J406" s="39">
        <f t="shared" ca="1" si="109"/>
        <v>4668.6859507898525</v>
      </c>
      <c r="K406" s="39">
        <f t="shared" ca="1" si="115"/>
        <v>90819.498681984755</v>
      </c>
      <c r="L406" s="54">
        <f t="shared" ca="1" si="116"/>
        <v>0.74538776907926785</v>
      </c>
      <c r="M406" s="186">
        <f t="shared" ca="1" si="117"/>
        <v>4685038.9458409688</v>
      </c>
      <c r="N406" s="39">
        <f t="shared" ca="1" si="110"/>
        <v>1064459.6142620691</v>
      </c>
      <c r="O406" s="39">
        <f t="shared" ca="1" si="111"/>
        <v>676412.50121600716</v>
      </c>
      <c r="P406" s="39">
        <f t="shared" ca="1" si="112"/>
        <v>348233.05482459173</v>
      </c>
      <c r="Q406" s="39">
        <f t="shared" ca="1" si="118"/>
        <v>6774144.1161436373</v>
      </c>
      <c r="S406" s="39">
        <f t="shared" ca="1" si="113"/>
        <v>5630.6400612955294</v>
      </c>
      <c r="T406" s="39">
        <f t="shared" ca="1" si="119"/>
        <v>91781.45279249044</v>
      </c>
      <c r="U406" s="39">
        <f t="shared" ca="1" si="120"/>
        <v>419984.34031120536</v>
      </c>
      <c r="V406" s="39">
        <f t="shared" ca="1" si="121"/>
        <v>6845895.4016302507</v>
      </c>
    </row>
    <row r="407" spans="5:22" x14ac:dyDescent="0.35">
      <c r="E407" s="4">
        <v>389</v>
      </c>
      <c r="F407" s="54">
        <f t="shared" ca="1" si="122"/>
        <v>0.89602249596907779</v>
      </c>
      <c r="G407" s="39">
        <f t="shared" ca="1" si="114"/>
        <v>66478.747390367076</v>
      </c>
      <c r="H407" s="39">
        <f t="shared" ca="1" si="107"/>
        <v>13810.364774459566</v>
      </c>
      <c r="I407" s="39">
        <f t="shared" ca="1" si="108"/>
        <v>9329.938115339226</v>
      </c>
      <c r="J407" s="39">
        <f t="shared" ca="1" si="109"/>
        <v>4451.8243665385189</v>
      </c>
      <c r="K407" s="39">
        <f t="shared" ca="1" si="115"/>
        <v>94070.874646704397</v>
      </c>
      <c r="L407" s="54">
        <f t="shared" ca="1" si="116"/>
        <v>0.14517753672603451</v>
      </c>
      <c r="M407" s="186">
        <f t="shared" ca="1" si="117"/>
        <v>4873989.6703151502</v>
      </c>
      <c r="N407" s="39">
        <f t="shared" ca="1" si="110"/>
        <v>1012527.7309866061</v>
      </c>
      <c r="O407" s="39">
        <f t="shared" ca="1" si="111"/>
        <v>684038.49025338702</v>
      </c>
      <c r="P407" s="39">
        <f t="shared" ca="1" si="112"/>
        <v>326392.22049647308</v>
      </c>
      <c r="Q407" s="39">
        <f t="shared" ca="1" si="118"/>
        <v>6896948.1120516164</v>
      </c>
      <c r="S407" s="39">
        <f t="shared" ca="1" si="113"/>
        <v>2743.5242219675038</v>
      </c>
      <c r="T407" s="39">
        <f t="shared" ca="1" si="119"/>
        <v>92362.574502133371</v>
      </c>
      <c r="U407" s="39">
        <f t="shared" ca="1" si="120"/>
        <v>201145.61785601036</v>
      </c>
      <c r="V407" s="39">
        <f t="shared" ca="1" si="121"/>
        <v>6771701.5094111543</v>
      </c>
    </row>
    <row r="408" spans="5:22" x14ac:dyDescent="0.35">
      <c r="E408" s="4">
        <v>390</v>
      </c>
      <c r="F408" s="54">
        <f t="shared" ca="1" si="122"/>
        <v>0.92654318446588579</v>
      </c>
      <c r="G408" s="39">
        <f t="shared" ca="1" si="114"/>
        <v>65545.257175984094</v>
      </c>
      <c r="H408" s="39">
        <f t="shared" ca="1" si="107"/>
        <v>14228.57631454369</v>
      </c>
      <c r="I408" s="39">
        <f t="shared" ca="1" si="108"/>
        <v>9433.2183822621737</v>
      </c>
      <c r="J408" s="39">
        <f t="shared" ca="1" si="109"/>
        <v>4720.8524249880566</v>
      </c>
      <c r="K408" s="39">
        <f t="shared" ca="1" si="115"/>
        <v>93927.904297778019</v>
      </c>
      <c r="L408" s="54">
        <f t="shared" ca="1" si="116"/>
        <v>0.55354503925746956</v>
      </c>
      <c r="M408" s="186">
        <f t="shared" ca="1" si="117"/>
        <v>4863442.0681220703</v>
      </c>
      <c r="N408" s="39">
        <f t="shared" ca="1" si="110"/>
        <v>1055756.8861441896</v>
      </c>
      <c r="O408" s="39">
        <f t="shared" ca="1" si="111"/>
        <v>699942.49919406883</v>
      </c>
      <c r="P408" s="39">
        <f t="shared" ca="1" si="112"/>
        <v>350286.09651249403</v>
      </c>
      <c r="Q408" s="39">
        <f t="shared" ca="1" si="118"/>
        <v>6969427.549972822</v>
      </c>
      <c r="S408" s="39">
        <f t="shared" ca="1" si="113"/>
        <v>3330.0252273124097</v>
      </c>
      <c r="T408" s="39">
        <f t="shared" ca="1" si="119"/>
        <v>92537.077100102368</v>
      </c>
      <c r="U408" s="39">
        <f t="shared" ca="1" si="120"/>
        <v>247087.05825862489</v>
      </c>
      <c r="V408" s="39">
        <f t="shared" ca="1" si="121"/>
        <v>6866228.511718953</v>
      </c>
    </row>
    <row r="409" spans="5:22" x14ac:dyDescent="0.35">
      <c r="E409" s="4">
        <v>391</v>
      </c>
      <c r="F409" s="54">
        <f t="shared" ca="1" si="122"/>
        <v>0.2613226698514669</v>
      </c>
      <c r="G409" s="39">
        <f t="shared" ca="1" si="114"/>
        <v>63932.766073558989</v>
      </c>
      <c r="H409" s="39">
        <f t="shared" ca="1" si="107"/>
        <v>13494.875147563818</v>
      </c>
      <c r="I409" s="39">
        <f t="shared" ca="1" si="108"/>
        <v>8983.5239704355608</v>
      </c>
      <c r="J409" s="39">
        <f t="shared" ca="1" si="109"/>
        <v>4462.5040362793134</v>
      </c>
      <c r="K409" s="39">
        <f t="shared" ca="1" si="115"/>
        <v>90873.669227837672</v>
      </c>
      <c r="L409" s="54">
        <f t="shared" ca="1" si="116"/>
        <v>0.17740293496924042</v>
      </c>
      <c r="M409" s="186">
        <f t="shared" ca="1" si="117"/>
        <v>4693582.2724053143</v>
      </c>
      <c r="N409" s="39">
        <f t="shared" ca="1" si="110"/>
        <v>990717.44663843291</v>
      </c>
      <c r="O409" s="39">
        <f t="shared" ca="1" si="111"/>
        <v>659519.54593753954</v>
      </c>
      <c r="P409" s="39">
        <f t="shared" ca="1" si="112"/>
        <v>327611.81975325383</v>
      </c>
      <c r="Q409" s="39">
        <f t="shared" ca="1" si="118"/>
        <v>6671431.0847345404</v>
      </c>
      <c r="S409" s="39">
        <f t="shared" ca="1" si="113"/>
        <v>4219.7283199941994</v>
      </c>
      <c r="T409" s="39">
        <f t="shared" ca="1" si="119"/>
        <v>90630.893511552567</v>
      </c>
      <c r="U409" s="39">
        <f t="shared" ca="1" si="120"/>
        <v>309788.59907772014</v>
      </c>
      <c r="V409" s="39">
        <f t="shared" ca="1" si="121"/>
        <v>6653607.8640590068</v>
      </c>
    </row>
    <row r="410" spans="5:22" x14ac:dyDescent="0.35">
      <c r="E410" s="4">
        <v>392</v>
      </c>
      <c r="F410" s="54">
        <f t="shared" ca="1" si="122"/>
        <v>7.4357037769099743E-2</v>
      </c>
      <c r="G410" s="39">
        <f t="shared" ca="1" si="114"/>
        <v>63998.679756634767</v>
      </c>
      <c r="H410" s="39">
        <f t="shared" ca="1" si="107"/>
        <v>13648.761188283332</v>
      </c>
      <c r="I410" s="39">
        <f t="shared" ca="1" si="108"/>
        <v>8963.6396228657286</v>
      </c>
      <c r="J410" s="39">
        <f t="shared" ca="1" si="109"/>
        <v>4415.4688004512427</v>
      </c>
      <c r="K410" s="39">
        <f t="shared" ca="1" si="115"/>
        <v>91026.549368235064</v>
      </c>
      <c r="L410" s="54">
        <f t="shared" ca="1" si="116"/>
        <v>0.33495871300480395</v>
      </c>
      <c r="M410" s="186">
        <f t="shared" ca="1" si="117"/>
        <v>4722087.5692527276</v>
      </c>
      <c r="N410" s="39">
        <f t="shared" ca="1" si="110"/>
        <v>1007062.1110931619</v>
      </c>
      <c r="O410" s="39">
        <f t="shared" ca="1" si="111"/>
        <v>661374.44396276632</v>
      </c>
      <c r="P410" s="39">
        <f t="shared" ca="1" si="112"/>
        <v>325791.56967488088</v>
      </c>
      <c r="Q410" s="39">
        <f t="shared" ca="1" si="118"/>
        <v>6716315.6939835362</v>
      </c>
      <c r="S410" s="39">
        <f t="shared" ca="1" si="113"/>
        <v>3285.7085251733024</v>
      </c>
      <c r="T410" s="39">
        <f t="shared" ca="1" si="119"/>
        <v>89896.789092957129</v>
      </c>
      <c r="U410" s="39">
        <f t="shared" ca="1" si="120"/>
        <v>242433.17896413445</v>
      </c>
      <c r="V410" s="39">
        <f t="shared" ca="1" si="121"/>
        <v>6632957.3032727893</v>
      </c>
    </row>
    <row r="411" spans="5:22" x14ac:dyDescent="0.35">
      <c r="E411" s="4">
        <v>393</v>
      </c>
      <c r="F411" s="54">
        <f t="shared" ca="1" si="122"/>
        <v>0.61975773892815833</v>
      </c>
      <c r="G411" s="39">
        <f t="shared" ca="1" si="114"/>
        <v>65021.357449017851</v>
      </c>
      <c r="H411" s="39">
        <f t="shared" ca="1" si="107"/>
        <v>13573.691452166153</v>
      </c>
      <c r="I411" s="39">
        <f t="shared" ca="1" si="108"/>
        <v>9220.8193849373674</v>
      </c>
      <c r="J411" s="39">
        <f t="shared" ca="1" si="109"/>
        <v>4416.4794824793162</v>
      </c>
      <c r="K411" s="39">
        <f t="shared" ca="1" si="115"/>
        <v>92232.347768600681</v>
      </c>
      <c r="L411" s="54">
        <f t="shared" ca="1" si="116"/>
        <v>0.28842871935127334</v>
      </c>
      <c r="M411" s="186">
        <f t="shared" ca="1" si="117"/>
        <v>4791198.6072331667</v>
      </c>
      <c r="N411" s="39">
        <f t="shared" ca="1" si="110"/>
        <v>1000198.3060969386</v>
      </c>
      <c r="O411" s="39">
        <f t="shared" ca="1" si="111"/>
        <v>679450.24108886579</v>
      </c>
      <c r="P411" s="39">
        <f t="shared" ca="1" si="112"/>
        <v>325435.07511236035</v>
      </c>
      <c r="Q411" s="39">
        <f t="shared" ca="1" si="118"/>
        <v>6796282.2295313319</v>
      </c>
      <c r="S411" s="39">
        <f t="shared" ca="1" si="113"/>
        <v>3676.192654346105</v>
      </c>
      <c r="T411" s="39">
        <f t="shared" ca="1" si="119"/>
        <v>91492.060940467461</v>
      </c>
      <c r="U411" s="39">
        <f t="shared" ca="1" si="120"/>
        <v>270885.90297786694</v>
      </c>
      <c r="V411" s="39">
        <f t="shared" ca="1" si="121"/>
        <v>6741733.0573968384</v>
      </c>
    </row>
    <row r="412" spans="5:22" x14ac:dyDescent="0.35">
      <c r="E412" s="4">
        <v>394</v>
      </c>
      <c r="F412" s="54">
        <f t="shared" ca="1" si="122"/>
        <v>0.13051078227743573</v>
      </c>
      <c r="G412" s="39">
        <f t="shared" ca="1" si="114"/>
        <v>64251.626922384385</v>
      </c>
      <c r="H412" s="39">
        <f t="shared" ca="1" si="107"/>
        <v>13489.724993601843</v>
      </c>
      <c r="I412" s="39">
        <f t="shared" ca="1" si="108"/>
        <v>8904.7023161992929</v>
      </c>
      <c r="J412" s="39">
        <f t="shared" ca="1" si="109"/>
        <v>4555.4332361243178</v>
      </c>
      <c r="K412" s="39">
        <f t="shared" ca="1" si="115"/>
        <v>91201.487468309846</v>
      </c>
      <c r="L412" s="54">
        <f t="shared" ca="1" si="116"/>
        <v>0.62977268870220326</v>
      </c>
      <c r="M412" s="186">
        <f t="shared" ca="1" si="117"/>
        <v>4776816.5834565395</v>
      </c>
      <c r="N412" s="39">
        <f t="shared" ca="1" si="110"/>
        <v>1002899.7730056879</v>
      </c>
      <c r="O412" s="39">
        <f t="shared" ca="1" si="111"/>
        <v>662024.16549152986</v>
      </c>
      <c r="P412" s="39">
        <f t="shared" ca="1" si="112"/>
        <v>338675.76697216177</v>
      </c>
      <c r="Q412" s="39">
        <f t="shared" ca="1" si="118"/>
        <v>6780416.2889259188</v>
      </c>
      <c r="S412" s="39">
        <f t="shared" ca="1" si="113"/>
        <v>3542.7187665305355</v>
      </c>
      <c r="T412" s="39">
        <f t="shared" ca="1" si="119"/>
        <v>90188.772998716071</v>
      </c>
      <c r="U412" s="39">
        <f t="shared" ca="1" si="120"/>
        <v>263385.04665303731</v>
      </c>
      <c r="V412" s="39">
        <f t="shared" ca="1" si="121"/>
        <v>6705125.5686067939</v>
      </c>
    </row>
    <row r="413" spans="5:22" x14ac:dyDescent="0.35">
      <c r="E413" s="4">
        <v>395</v>
      </c>
      <c r="F413" s="54">
        <f t="shared" ca="1" si="122"/>
        <v>0.40035692989158012</v>
      </c>
      <c r="G413" s="39">
        <f t="shared" ca="1" si="114"/>
        <v>62383.511388986321</v>
      </c>
      <c r="H413" s="39">
        <f t="shared" ca="1" si="107"/>
        <v>13810.401463046768</v>
      </c>
      <c r="I413" s="39">
        <f t="shared" ca="1" si="108"/>
        <v>9107.1800638809491</v>
      </c>
      <c r="J413" s="39">
        <f t="shared" ca="1" si="109"/>
        <v>4581.366951147319</v>
      </c>
      <c r="K413" s="39">
        <f t="shared" ca="1" si="115"/>
        <v>89882.459867061349</v>
      </c>
      <c r="L413" s="54">
        <f t="shared" ca="1" si="116"/>
        <v>0.56351128770610504</v>
      </c>
      <c r="M413" s="186">
        <f t="shared" ca="1" si="117"/>
        <v>4630008.7290306585</v>
      </c>
      <c r="N413" s="39">
        <f t="shared" ca="1" si="110"/>
        <v>1024986.8579313923</v>
      </c>
      <c r="O413" s="39">
        <f t="shared" ca="1" si="111"/>
        <v>675920.96459108847</v>
      </c>
      <c r="P413" s="39">
        <f t="shared" ca="1" si="112"/>
        <v>340022.04272280762</v>
      </c>
      <c r="Q413" s="39">
        <f t="shared" ca="1" si="118"/>
        <v>6670938.5942759467</v>
      </c>
      <c r="S413" s="39">
        <f t="shared" ca="1" si="113"/>
        <v>5682.6616568193549</v>
      </c>
      <c r="T413" s="39">
        <f t="shared" ca="1" si="119"/>
        <v>90983.754572733393</v>
      </c>
      <c r="U413" s="39">
        <f t="shared" ca="1" si="120"/>
        <v>421758.45009978954</v>
      </c>
      <c r="V413" s="39">
        <f t="shared" ca="1" si="121"/>
        <v>6752675.001652929</v>
      </c>
    </row>
    <row r="414" spans="5:22" x14ac:dyDescent="0.35">
      <c r="E414" s="4">
        <v>396</v>
      </c>
      <c r="F414" s="54">
        <f t="shared" ca="1" si="122"/>
        <v>0.53291634002605803</v>
      </c>
      <c r="G414" s="39">
        <f t="shared" ca="1" si="114"/>
        <v>62138.955307093216</v>
      </c>
      <c r="H414" s="39">
        <f t="shared" ca="1" si="107"/>
        <v>13484.570377268974</v>
      </c>
      <c r="I414" s="39">
        <f t="shared" ca="1" si="108"/>
        <v>9451.9862626801969</v>
      </c>
      <c r="J414" s="39">
        <f t="shared" ca="1" si="109"/>
        <v>4326.7692578415254</v>
      </c>
      <c r="K414" s="39">
        <f t="shared" ca="1" si="115"/>
        <v>89402.281204883911</v>
      </c>
      <c r="L414" s="54">
        <f t="shared" ca="1" si="116"/>
        <v>0.12858994047627392</v>
      </c>
      <c r="M414" s="186">
        <f t="shared" ca="1" si="117"/>
        <v>4552323.8729541656</v>
      </c>
      <c r="N414" s="39">
        <f t="shared" ca="1" si="110"/>
        <v>987884.83555282478</v>
      </c>
      <c r="O414" s="39">
        <f t="shared" ca="1" si="111"/>
        <v>692456.16534403083</v>
      </c>
      <c r="P414" s="39">
        <f t="shared" ca="1" si="112"/>
        <v>316980.78746083681</v>
      </c>
      <c r="Q414" s="39">
        <f t="shared" ca="1" si="118"/>
        <v>6549645.6613118574</v>
      </c>
      <c r="S414" s="39">
        <f t="shared" ca="1" si="113"/>
        <v>6213.8334338803488</v>
      </c>
      <c r="T414" s="39">
        <f t="shared" ca="1" si="119"/>
        <v>91289.345380922736</v>
      </c>
      <c r="U414" s="39">
        <f t="shared" ca="1" si="120"/>
        <v>455227.83805773512</v>
      </c>
      <c r="V414" s="39">
        <f t="shared" ca="1" si="121"/>
        <v>6687892.7119087558</v>
      </c>
    </row>
    <row r="415" spans="5:22" x14ac:dyDescent="0.35">
      <c r="E415" s="4">
        <v>397</v>
      </c>
      <c r="F415" s="54">
        <f t="shared" ca="1" si="122"/>
        <v>0.27026272305029564</v>
      </c>
      <c r="G415" s="39">
        <f t="shared" ca="1" si="114"/>
        <v>64963.623814009501</v>
      </c>
      <c r="H415" s="39">
        <f t="shared" ca="1" si="107"/>
        <v>13701.977082914693</v>
      </c>
      <c r="I415" s="39">
        <f t="shared" ca="1" si="108"/>
        <v>9282.5189182754657</v>
      </c>
      <c r="J415" s="39">
        <f t="shared" ca="1" si="109"/>
        <v>4518.8301994379372</v>
      </c>
      <c r="K415" s="39">
        <f t="shared" ca="1" si="115"/>
        <v>92466.950014637609</v>
      </c>
      <c r="L415" s="54">
        <f t="shared" ca="1" si="116"/>
        <v>0.96398255710440839</v>
      </c>
      <c r="M415" s="186">
        <f t="shared" ca="1" si="117"/>
        <v>4900399.9370150231</v>
      </c>
      <c r="N415" s="39">
        <f t="shared" ca="1" si="110"/>
        <v>1033581.0056768492</v>
      </c>
      <c r="O415" s="39">
        <f t="shared" ca="1" si="111"/>
        <v>700208.09265027929</v>
      </c>
      <c r="P415" s="39">
        <f t="shared" ca="1" si="112"/>
        <v>340868.84204775305</v>
      </c>
      <c r="Q415" s="39">
        <f t="shared" ca="1" si="118"/>
        <v>6975057.8773899041</v>
      </c>
      <c r="S415" s="39">
        <f t="shared" ca="1" si="113"/>
        <v>2707.6335315604138</v>
      </c>
      <c r="T415" s="39">
        <f t="shared" ca="1" si="119"/>
        <v>90655.753346760073</v>
      </c>
      <c r="U415" s="39">
        <f t="shared" ca="1" si="120"/>
        <v>204244.87441627367</v>
      </c>
      <c r="V415" s="39">
        <f t="shared" ca="1" si="121"/>
        <v>6838433.9097584253</v>
      </c>
    </row>
    <row r="416" spans="5:22" x14ac:dyDescent="0.35">
      <c r="E416" s="4">
        <v>398</v>
      </c>
      <c r="F416" s="54">
        <f t="shared" ca="1" si="122"/>
        <v>0.80555388344863055</v>
      </c>
      <c r="G416" s="39">
        <f t="shared" ca="1" si="114"/>
        <v>63984.275844968244</v>
      </c>
      <c r="H416" s="39">
        <f t="shared" ca="1" si="107"/>
        <v>13441.119013568044</v>
      </c>
      <c r="I416" s="39">
        <f t="shared" ca="1" si="108"/>
        <v>9215.8218282412527</v>
      </c>
      <c r="J416" s="39">
        <f t="shared" ca="1" si="109"/>
        <v>4678.2399647828661</v>
      </c>
      <c r="K416" s="39">
        <f t="shared" ca="1" si="115"/>
        <v>91319.456651560409</v>
      </c>
      <c r="L416" s="54">
        <f t="shared" ca="1" si="116"/>
        <v>0.10871563934329342</v>
      </c>
      <c r="M416" s="186">
        <f t="shared" ca="1" si="117"/>
        <v>4682757.0489003072</v>
      </c>
      <c r="N416" s="39">
        <f t="shared" ca="1" si="110"/>
        <v>983702.5421433046</v>
      </c>
      <c r="O416" s="39">
        <f t="shared" ca="1" si="111"/>
        <v>674469.68896186713</v>
      </c>
      <c r="P416" s="39">
        <f t="shared" ca="1" si="112"/>
        <v>342381.95060008438</v>
      </c>
      <c r="Q416" s="39">
        <f t="shared" ca="1" si="118"/>
        <v>6683311.2306055631</v>
      </c>
      <c r="S416" s="39">
        <f t="shared" ca="1" si="113"/>
        <v>5358.7087180978815</v>
      </c>
      <c r="T416" s="39">
        <f t="shared" ca="1" si="119"/>
        <v>91999.925404875423</v>
      </c>
      <c r="U416" s="39">
        <f t="shared" ca="1" si="120"/>
        <v>392182.77758549881</v>
      </c>
      <c r="V416" s="39">
        <f t="shared" ca="1" si="121"/>
        <v>6733112.0575909782</v>
      </c>
    </row>
    <row r="417" spans="5:22" x14ac:dyDescent="0.35">
      <c r="E417" s="4">
        <v>399</v>
      </c>
      <c r="F417" s="54">
        <f t="shared" ca="1" si="122"/>
        <v>0.96173451923281394</v>
      </c>
      <c r="G417" s="39">
        <f t="shared" ca="1" si="114"/>
        <v>64271.742707828569</v>
      </c>
      <c r="H417" s="39">
        <f t="shared" ca="1" si="107"/>
        <v>14595.505787248701</v>
      </c>
      <c r="I417" s="39">
        <f t="shared" ca="1" si="108"/>
        <v>9252.2187952233107</v>
      </c>
      <c r="J417" s="39">
        <f t="shared" ca="1" si="109"/>
        <v>4726.5597632789895</v>
      </c>
      <c r="K417" s="39">
        <f t="shared" ca="1" si="115"/>
        <v>92846.027053579572</v>
      </c>
      <c r="L417" s="54">
        <f t="shared" ca="1" si="116"/>
        <v>0.93505376337839985</v>
      </c>
      <c r="M417" s="186">
        <f t="shared" ca="1" si="117"/>
        <v>4834665.984809625</v>
      </c>
      <c r="N417" s="39">
        <f t="shared" ca="1" si="110"/>
        <v>1097906.9866127698</v>
      </c>
      <c r="O417" s="39">
        <f t="shared" ca="1" si="111"/>
        <v>695972.84294321702</v>
      </c>
      <c r="P417" s="39">
        <f t="shared" ca="1" si="112"/>
        <v>355542.52537657385</v>
      </c>
      <c r="Q417" s="39">
        <f t="shared" ca="1" si="118"/>
        <v>6984088.3397421855</v>
      </c>
      <c r="S417" s="39">
        <f t="shared" ca="1" si="113"/>
        <v>4710.0958058544238</v>
      </c>
      <c r="T417" s="39">
        <f t="shared" ca="1" si="119"/>
        <v>92829.563096155005</v>
      </c>
      <c r="U417" s="39">
        <f t="shared" ca="1" si="120"/>
        <v>354304.06922800257</v>
      </c>
      <c r="V417" s="39">
        <f t="shared" ca="1" si="121"/>
        <v>6982849.8835936142</v>
      </c>
    </row>
    <row r="418" spans="5:22" x14ac:dyDescent="0.35">
      <c r="E418" s="4">
        <v>400</v>
      </c>
      <c r="F418" s="54">
        <f t="shared" ca="1" si="122"/>
        <v>0.57982167239397919</v>
      </c>
      <c r="G418" s="39">
        <f t="shared" ca="1" si="114"/>
        <v>65550.505614507318</v>
      </c>
      <c r="H418" s="39">
        <f t="shared" ca="1" si="107"/>
        <v>13698.827850639027</v>
      </c>
      <c r="I418" s="39">
        <f t="shared" ca="1" si="108"/>
        <v>9313.2749588308234</v>
      </c>
      <c r="J418" s="39">
        <f t="shared" ca="1" si="109"/>
        <v>4608.177736018858</v>
      </c>
      <c r="K418" s="39">
        <f t="shared" ca="1" si="115"/>
        <v>93170.786159996016</v>
      </c>
      <c r="L418" s="54">
        <f t="shared" ca="1" si="116"/>
        <v>0.22697790410781971</v>
      </c>
      <c r="M418" s="186">
        <f t="shared" ca="1" si="117"/>
        <v>4820919.2912456365</v>
      </c>
      <c r="N418" s="39">
        <f t="shared" ca="1" si="110"/>
        <v>1007481.8315052451</v>
      </c>
      <c r="O418" s="39">
        <f t="shared" ca="1" si="111"/>
        <v>684945.8519472609</v>
      </c>
      <c r="P418" s="39">
        <f t="shared" ca="1" si="112"/>
        <v>338908.94870756409</v>
      </c>
      <c r="Q418" s="39">
        <f t="shared" ca="1" si="118"/>
        <v>6852255.9234057069</v>
      </c>
      <c r="S418" s="39">
        <f t="shared" ca="1" si="113"/>
        <v>2835.1305907835249</v>
      </c>
      <c r="T418" s="39">
        <f t="shared" ca="1" si="119"/>
        <v>91397.739014760678</v>
      </c>
      <c r="U418" s="39">
        <f t="shared" ca="1" si="120"/>
        <v>208509.99744667127</v>
      </c>
      <c r="V418" s="39">
        <f t="shared" ca="1" si="121"/>
        <v>6721856.9721448142</v>
      </c>
    </row>
    <row r="419" spans="5:22" x14ac:dyDescent="0.35">
      <c r="E419" s="4">
        <v>401</v>
      </c>
      <c r="F419" s="54">
        <f t="shared" ca="1" si="122"/>
        <v>0.82520811370305924</v>
      </c>
      <c r="G419" s="39">
        <f t="shared" ca="1" si="114"/>
        <v>65072.382541440027</v>
      </c>
      <c r="H419" s="39">
        <f t="shared" ca="1" si="107"/>
        <v>14438.552554884573</v>
      </c>
      <c r="I419" s="39">
        <f t="shared" ca="1" si="108"/>
        <v>9851.9764323570726</v>
      </c>
      <c r="J419" s="39">
        <f t="shared" ca="1" si="109"/>
        <v>4464.5946055045779</v>
      </c>
      <c r="K419" s="39">
        <f t="shared" ca="1" si="115"/>
        <v>93827.506134186246</v>
      </c>
      <c r="L419" s="54">
        <f t="shared" ca="1" si="116"/>
        <v>0.99405654432567037</v>
      </c>
      <c r="M419" s="186">
        <f t="shared" ca="1" si="117"/>
        <v>4943156.7464834703</v>
      </c>
      <c r="N419" s="39">
        <f t="shared" ca="1" si="110"/>
        <v>1096809.8244394539</v>
      </c>
      <c r="O419" s="39">
        <f t="shared" ca="1" si="111"/>
        <v>748395.27716367994</v>
      </c>
      <c r="P419" s="39">
        <f t="shared" ca="1" si="112"/>
        <v>339148.34654254967</v>
      </c>
      <c r="Q419" s="39">
        <f t="shared" ca="1" si="118"/>
        <v>7127510.1946291532</v>
      </c>
      <c r="S419" s="39">
        <f t="shared" ca="1" si="113"/>
        <v>2704.3014374317081</v>
      </c>
      <c r="T419" s="39">
        <f t="shared" ca="1" si="119"/>
        <v>92067.21296611338</v>
      </c>
      <c r="U419" s="39">
        <f t="shared" ca="1" si="120"/>
        <v>205429.4828755116</v>
      </c>
      <c r="V419" s="39">
        <f t="shared" ca="1" si="121"/>
        <v>6993791.3309621159</v>
      </c>
    </row>
    <row r="420" spans="5:22" x14ac:dyDescent="0.35">
      <c r="E420" s="4">
        <v>402</v>
      </c>
      <c r="F420" s="54">
        <f t="shared" ca="1" si="122"/>
        <v>0.92726695383727253</v>
      </c>
      <c r="G420" s="39">
        <f t="shared" ca="1" si="114"/>
        <v>65017.210929117326</v>
      </c>
      <c r="H420" s="39">
        <f t="shared" ca="1" si="107"/>
        <v>13896.014420107353</v>
      </c>
      <c r="I420" s="39">
        <f t="shared" ca="1" si="108"/>
        <v>9203.004763699686</v>
      </c>
      <c r="J420" s="39">
        <f t="shared" ca="1" si="109"/>
        <v>4604.8227086760044</v>
      </c>
      <c r="K420" s="39">
        <f t="shared" ca="1" si="115"/>
        <v>92721.052821600373</v>
      </c>
      <c r="L420" s="54">
        <f t="shared" ca="1" si="116"/>
        <v>0.52011451304687151</v>
      </c>
      <c r="M420" s="186">
        <f t="shared" ca="1" si="117"/>
        <v>4820205.4633437246</v>
      </c>
      <c r="N420" s="39">
        <f t="shared" ca="1" si="110"/>
        <v>1030214.0566984483</v>
      </c>
      <c r="O420" s="39">
        <f t="shared" ca="1" si="111"/>
        <v>682286.63160475856</v>
      </c>
      <c r="P420" s="39">
        <f t="shared" ca="1" si="112"/>
        <v>341389.47612329794</v>
      </c>
      <c r="Q420" s="39">
        <f t="shared" ca="1" si="118"/>
        <v>6874095.6277702283</v>
      </c>
      <c r="S420" s="39">
        <f t="shared" ca="1" si="113"/>
        <v>4425.6033442903936</v>
      </c>
      <c r="T420" s="39">
        <f t="shared" ca="1" si="119"/>
        <v>92541.833457214758</v>
      </c>
      <c r="U420" s="39">
        <f t="shared" ca="1" si="120"/>
        <v>328102.62258092873</v>
      </c>
      <c r="V420" s="39">
        <f t="shared" ca="1" si="121"/>
        <v>6860808.7742278595</v>
      </c>
    </row>
    <row r="421" spans="5:22" x14ac:dyDescent="0.35">
      <c r="E421" s="4">
        <v>403</v>
      </c>
      <c r="F421" s="54">
        <f t="shared" ca="1" si="122"/>
        <v>5.1621765236946837E-2</v>
      </c>
      <c r="G421" s="39">
        <f t="shared" ca="1" si="114"/>
        <v>62720.936869041958</v>
      </c>
      <c r="H421" s="39">
        <f t="shared" ca="1" si="107"/>
        <v>13824.921341285362</v>
      </c>
      <c r="I421" s="39">
        <f t="shared" ca="1" si="108"/>
        <v>8937.8637010908169</v>
      </c>
      <c r="J421" s="39">
        <f t="shared" ca="1" si="109"/>
        <v>4412.5556194238907</v>
      </c>
      <c r="K421" s="39">
        <f t="shared" ca="1" si="115"/>
        <v>89896.277530842024</v>
      </c>
      <c r="L421" s="54">
        <f t="shared" ca="1" si="116"/>
        <v>0.8511453005321159</v>
      </c>
      <c r="M421" s="186">
        <f t="shared" ca="1" si="117"/>
        <v>4696019.8023462426</v>
      </c>
      <c r="N421" s="39">
        <f t="shared" ca="1" si="110"/>
        <v>1035094.6211168561</v>
      </c>
      <c r="O421" s="39">
        <f t="shared" ca="1" si="111"/>
        <v>669192.56991696893</v>
      </c>
      <c r="P421" s="39">
        <f t="shared" ca="1" si="112"/>
        <v>330375.30372089444</v>
      </c>
      <c r="Q421" s="39">
        <f t="shared" ca="1" si="118"/>
        <v>6730682.2971009621</v>
      </c>
      <c r="S421" s="39">
        <f t="shared" ca="1" si="113"/>
        <v>4244.1025393606669</v>
      </c>
      <c r="T421" s="39">
        <f t="shared" ca="1" si="119"/>
        <v>89727.824450778804</v>
      </c>
      <c r="U421" s="39">
        <f t="shared" ca="1" si="120"/>
        <v>317762.94428827299</v>
      </c>
      <c r="V421" s="39">
        <f t="shared" ca="1" si="121"/>
        <v>6718069.9376683412</v>
      </c>
    </row>
    <row r="422" spans="5:22" x14ac:dyDescent="0.35">
      <c r="E422" s="4">
        <v>404</v>
      </c>
      <c r="F422" s="54">
        <f t="shared" ca="1" si="122"/>
        <v>0.86761706569963026</v>
      </c>
      <c r="G422" s="39">
        <f t="shared" ca="1" si="114"/>
        <v>64032.23363649808</v>
      </c>
      <c r="H422" s="39">
        <f t="shared" ca="1" si="107"/>
        <v>13506.098843383068</v>
      </c>
      <c r="I422" s="39">
        <f t="shared" ca="1" si="108"/>
        <v>8986.7804183708013</v>
      </c>
      <c r="J422" s="39">
        <f t="shared" ca="1" si="109"/>
        <v>4789.2915963967143</v>
      </c>
      <c r="K422" s="39">
        <f t="shared" ca="1" si="115"/>
        <v>91314.404494648668</v>
      </c>
      <c r="L422" s="54">
        <f t="shared" ca="1" si="116"/>
        <v>0.43544796321712642</v>
      </c>
      <c r="M422" s="186">
        <f t="shared" ca="1" si="117"/>
        <v>4737077.2548482465</v>
      </c>
      <c r="N422" s="39">
        <f t="shared" ca="1" si="110"/>
        <v>999175.41524358373</v>
      </c>
      <c r="O422" s="39">
        <f t="shared" ca="1" si="111"/>
        <v>664838.17128494813</v>
      </c>
      <c r="P422" s="39">
        <f t="shared" ca="1" si="112"/>
        <v>354309.74369751016</v>
      </c>
      <c r="Q422" s="39">
        <f t="shared" ca="1" si="118"/>
        <v>6755400.5850742888</v>
      </c>
      <c r="S422" s="39">
        <f t="shared" ca="1" si="113"/>
        <v>5706.1031972962173</v>
      </c>
      <c r="T422" s="39">
        <f t="shared" ca="1" si="119"/>
        <v>92231.216095548181</v>
      </c>
      <c r="U422" s="39">
        <f t="shared" ca="1" si="120"/>
        <v>422135.07376887207</v>
      </c>
      <c r="V422" s="39">
        <f t="shared" ca="1" si="121"/>
        <v>6823225.9151456505</v>
      </c>
    </row>
    <row r="423" spans="5:22" x14ac:dyDescent="0.35">
      <c r="E423" s="4">
        <v>405</v>
      </c>
      <c r="F423" s="54">
        <f t="shared" ca="1" si="122"/>
        <v>0.8518706385712439</v>
      </c>
      <c r="G423" s="39">
        <f t="shared" ca="1" si="114"/>
        <v>62630.914185841168</v>
      </c>
      <c r="H423" s="39">
        <f t="shared" ca="1" si="107"/>
        <v>13673.825965354305</v>
      </c>
      <c r="I423" s="39">
        <f t="shared" ca="1" si="108"/>
        <v>9370.9737682839404</v>
      </c>
      <c r="J423" s="39">
        <f t="shared" ca="1" si="109"/>
        <v>4636.7283505268797</v>
      </c>
      <c r="K423" s="39">
        <f t="shared" ca="1" si="115"/>
        <v>90312.442270006286</v>
      </c>
      <c r="L423" s="54">
        <f t="shared" ca="1" si="116"/>
        <v>0.44558257973256088</v>
      </c>
      <c r="M423" s="186">
        <f t="shared" ca="1" si="117"/>
        <v>4634600.5276479824</v>
      </c>
      <c r="N423" s="39">
        <f t="shared" ca="1" si="110"/>
        <v>1011844.1005979164</v>
      </c>
      <c r="O423" s="39">
        <f t="shared" ca="1" si="111"/>
        <v>693439.02345405077</v>
      </c>
      <c r="P423" s="39">
        <f t="shared" ca="1" si="112"/>
        <v>343111.44806457724</v>
      </c>
      <c r="Q423" s="39">
        <f t="shared" ca="1" si="118"/>
        <v>6682995.0997645259</v>
      </c>
      <c r="S423" s="39">
        <f t="shared" ca="1" si="113"/>
        <v>6491.0072296958406</v>
      </c>
      <c r="T423" s="39">
        <f t="shared" ca="1" si="119"/>
        <v>92166.721149175239</v>
      </c>
      <c r="U423" s="39">
        <f t="shared" ca="1" si="120"/>
        <v>480325.50574706541</v>
      </c>
      <c r="V423" s="39">
        <f t="shared" ca="1" si="121"/>
        <v>6820209.157447014</v>
      </c>
    </row>
    <row r="424" spans="5:22" x14ac:dyDescent="0.35">
      <c r="E424" s="4">
        <v>406</v>
      </c>
      <c r="F424" s="54">
        <f t="shared" ca="1" si="122"/>
        <v>0.30119943965966611</v>
      </c>
      <c r="G424" s="39">
        <f t="shared" ca="1" si="114"/>
        <v>66875.902972682597</v>
      </c>
      <c r="H424" s="39">
        <f t="shared" ca="1" si="107"/>
        <v>13541.393483908767</v>
      </c>
      <c r="I424" s="39">
        <f t="shared" ca="1" si="108"/>
        <v>9427.882708841038</v>
      </c>
      <c r="J424" s="39">
        <f t="shared" ca="1" si="109"/>
        <v>4651.659371779132</v>
      </c>
      <c r="K424" s="39">
        <f t="shared" ca="1" si="115"/>
        <v>94496.83853721153</v>
      </c>
      <c r="L424" s="54">
        <f t="shared" ca="1" si="116"/>
        <v>6.4486752283129944E-2</v>
      </c>
      <c r="M424" s="186">
        <f t="shared" ca="1" si="117"/>
        <v>4880271.8136336999</v>
      </c>
      <c r="N424" s="39">
        <f t="shared" ca="1" si="110"/>
        <v>988183.75527336972</v>
      </c>
      <c r="O424" s="39">
        <f t="shared" ca="1" si="111"/>
        <v>688000.13459251274</v>
      </c>
      <c r="P424" s="39">
        <f t="shared" ca="1" si="112"/>
        <v>339455.03701074165</v>
      </c>
      <c r="Q424" s="39">
        <f t="shared" ca="1" si="118"/>
        <v>6895910.740510324</v>
      </c>
      <c r="S424" s="39">
        <f t="shared" ca="1" si="113"/>
        <v>893.63793541574159</v>
      </c>
      <c r="T424" s="39">
        <f t="shared" ca="1" si="119"/>
        <v>90738.817100848144</v>
      </c>
      <c r="U424" s="39">
        <f t="shared" ca="1" si="120"/>
        <v>65213.265674853217</v>
      </c>
      <c r="V424" s="39">
        <f t="shared" ca="1" si="121"/>
        <v>6621668.9691744354</v>
      </c>
    </row>
    <row r="425" spans="5:22" x14ac:dyDescent="0.35">
      <c r="E425" s="4">
        <v>407</v>
      </c>
      <c r="F425" s="54">
        <f t="shared" ca="1" si="122"/>
        <v>0.21913120790202401</v>
      </c>
      <c r="G425" s="39">
        <f t="shared" ca="1" si="114"/>
        <v>60355.822725552447</v>
      </c>
      <c r="H425" s="39">
        <f t="shared" ca="1" si="107"/>
        <v>13834.035701863906</v>
      </c>
      <c r="I425" s="39">
        <f t="shared" ca="1" si="108"/>
        <v>9068.8310711252198</v>
      </c>
      <c r="J425" s="39">
        <f t="shared" ca="1" si="109"/>
        <v>4733.695945030131</v>
      </c>
      <c r="K425" s="39">
        <f t="shared" ca="1" si="115"/>
        <v>87992.385443571722</v>
      </c>
      <c r="L425" s="54">
        <f t="shared" ca="1" si="116"/>
        <v>0.47052541246789747</v>
      </c>
      <c r="M425" s="186">
        <f t="shared" ca="1" si="117"/>
        <v>4469059.1857476979</v>
      </c>
      <c r="N425" s="39">
        <f t="shared" ca="1" si="110"/>
        <v>1024343.9909767314</v>
      </c>
      <c r="O425" s="39">
        <f t="shared" ca="1" si="111"/>
        <v>671503.44361469115</v>
      </c>
      <c r="P425" s="39">
        <f t="shared" ca="1" si="112"/>
        <v>350507.48031170841</v>
      </c>
      <c r="Q425" s="39">
        <f t="shared" ca="1" si="118"/>
        <v>6515414.1006508293</v>
      </c>
      <c r="S425" s="39">
        <f t="shared" ca="1" si="113"/>
        <v>7248.2827589685166</v>
      </c>
      <c r="T425" s="39">
        <f t="shared" ca="1" si="119"/>
        <v>90506.972257510104</v>
      </c>
      <c r="U425" s="39">
        <f t="shared" ca="1" si="120"/>
        <v>536700.57306916476</v>
      </c>
      <c r="V425" s="39">
        <f t="shared" ca="1" si="121"/>
        <v>6701607.1934082853</v>
      </c>
    </row>
    <row r="426" spans="5:22" x14ac:dyDescent="0.35">
      <c r="E426" s="4">
        <v>408</v>
      </c>
      <c r="F426" s="54">
        <f t="shared" ca="1" si="122"/>
        <v>0.93528062415651536</v>
      </c>
      <c r="G426" s="39">
        <f t="shared" ca="1" si="114"/>
        <v>64969.563687577465</v>
      </c>
      <c r="H426" s="39">
        <f t="shared" ca="1" si="107"/>
        <v>13992.109652884976</v>
      </c>
      <c r="I426" s="39">
        <f t="shared" ca="1" si="108"/>
        <v>8970.6962234795901</v>
      </c>
      <c r="J426" s="39">
        <f t="shared" ca="1" si="109"/>
        <v>4478.2654320530119</v>
      </c>
      <c r="K426" s="39">
        <f t="shared" ca="1" si="115"/>
        <v>92410.634995995046</v>
      </c>
      <c r="L426" s="54">
        <f t="shared" ca="1" si="116"/>
        <v>0.85167146549630679</v>
      </c>
      <c r="M426" s="186">
        <f t="shared" ca="1" si="117"/>
        <v>4864487.5228864858</v>
      </c>
      <c r="N426" s="39">
        <f t="shared" ca="1" si="110"/>
        <v>1047635.8307194975</v>
      </c>
      <c r="O426" s="39">
        <f t="shared" ca="1" si="111"/>
        <v>671665.89051705727</v>
      </c>
      <c r="P426" s="39">
        <f t="shared" ca="1" si="112"/>
        <v>335302.64145149314</v>
      </c>
      <c r="Q426" s="39">
        <f t="shared" ca="1" si="118"/>
        <v>6919091.8855745336</v>
      </c>
      <c r="S426" s="39">
        <f t="shared" ca="1" si="113"/>
        <v>4664.7254967265199</v>
      </c>
      <c r="T426" s="39">
        <f t="shared" ca="1" si="119"/>
        <v>92597.095060668551</v>
      </c>
      <c r="U426" s="39">
        <f t="shared" ca="1" si="120"/>
        <v>349263.52723614423</v>
      </c>
      <c r="V426" s="39">
        <f t="shared" ca="1" si="121"/>
        <v>6933052.7713591848</v>
      </c>
    </row>
    <row r="427" spans="5:22" x14ac:dyDescent="0.35">
      <c r="E427" s="4">
        <v>409</v>
      </c>
      <c r="F427" s="54">
        <f t="shared" ca="1" si="122"/>
        <v>8.906335175523461E-2</v>
      </c>
      <c r="G427" s="39">
        <f t="shared" ca="1" si="114"/>
        <v>63402.075059146482</v>
      </c>
      <c r="H427" s="39">
        <f t="shared" ca="1" si="107"/>
        <v>13593.162538448798</v>
      </c>
      <c r="I427" s="39">
        <f t="shared" ca="1" si="108"/>
        <v>9083.2438064321796</v>
      </c>
      <c r="J427" s="39">
        <f t="shared" ca="1" si="109"/>
        <v>4806.0717193180462</v>
      </c>
      <c r="K427" s="39">
        <f t="shared" ca="1" si="115"/>
        <v>90884.553123345497</v>
      </c>
      <c r="L427" s="54">
        <f t="shared" ca="1" si="116"/>
        <v>0.29507589891179076</v>
      </c>
      <c r="M427" s="186">
        <f t="shared" ca="1" si="117"/>
        <v>4672789.073967672</v>
      </c>
      <c r="N427" s="39">
        <f t="shared" ca="1" si="110"/>
        <v>1001828.1157371522</v>
      </c>
      <c r="O427" s="39">
        <f t="shared" ca="1" si="111"/>
        <v>669443.11168499792</v>
      </c>
      <c r="P427" s="39">
        <f t="shared" ca="1" si="112"/>
        <v>354211.74145773641</v>
      </c>
      <c r="Q427" s="39">
        <f t="shared" ca="1" si="118"/>
        <v>6698272.0428475579</v>
      </c>
      <c r="S427" s="39">
        <f t="shared" ca="1" si="113"/>
        <v>3907.2807154732927</v>
      </c>
      <c r="T427" s="39">
        <f t="shared" ca="1" si="119"/>
        <v>89985.762119500738</v>
      </c>
      <c r="U427" s="39">
        <f t="shared" ca="1" si="120"/>
        <v>287970.04860102409</v>
      </c>
      <c r="V427" s="39">
        <f t="shared" ca="1" si="121"/>
        <v>6632030.3499908457</v>
      </c>
    </row>
    <row r="428" spans="5:22" x14ac:dyDescent="0.35">
      <c r="E428" s="4">
        <v>410</v>
      </c>
      <c r="F428" s="54">
        <f t="shared" ca="1" si="122"/>
        <v>0.92897024657833416</v>
      </c>
      <c r="G428" s="39">
        <f t="shared" ca="1" si="114"/>
        <v>62947.470558694156</v>
      </c>
      <c r="H428" s="39">
        <f t="shared" ca="1" si="107"/>
        <v>13054.147332672548</v>
      </c>
      <c r="I428" s="39">
        <f t="shared" ca="1" si="108"/>
        <v>8839.2293855782846</v>
      </c>
      <c r="J428" s="39">
        <f t="shared" ca="1" si="109"/>
        <v>4899.8590236211339</v>
      </c>
      <c r="K428" s="39">
        <f t="shared" ca="1" si="115"/>
        <v>89740.706300566118</v>
      </c>
      <c r="L428" s="54">
        <f t="shared" ca="1" si="116"/>
        <v>0.24897318838932314</v>
      </c>
      <c r="M428" s="186">
        <f t="shared" ca="1" si="117"/>
        <v>4632795.7346091885</v>
      </c>
      <c r="N428" s="39">
        <f t="shared" ca="1" si="110"/>
        <v>960756.60459421482</v>
      </c>
      <c r="O428" s="39">
        <f t="shared" ca="1" si="111"/>
        <v>650547.89066632814</v>
      </c>
      <c r="P428" s="39">
        <f t="shared" ca="1" si="112"/>
        <v>360618.87448919989</v>
      </c>
      <c r="Q428" s="39">
        <f t="shared" ca="1" si="118"/>
        <v>6604719.104358932</v>
      </c>
      <c r="S428" s="39">
        <f t="shared" ca="1" si="113"/>
        <v>7712.3244171430852</v>
      </c>
      <c r="T428" s="39">
        <f t="shared" ca="1" si="119"/>
        <v>92553.171694088072</v>
      </c>
      <c r="U428" s="39">
        <f t="shared" ca="1" si="120"/>
        <v>567610.15727148857</v>
      </c>
      <c r="V428" s="39">
        <f t="shared" ca="1" si="121"/>
        <v>6811710.3871412203</v>
      </c>
    </row>
    <row r="429" spans="5:22" x14ac:dyDescent="0.35">
      <c r="E429" s="4">
        <v>411</v>
      </c>
      <c r="F429" s="54">
        <f t="shared" ca="1" si="122"/>
        <v>0.54565264253289147</v>
      </c>
      <c r="G429" s="39">
        <f t="shared" ca="1" si="114"/>
        <v>61822.889308340098</v>
      </c>
      <c r="H429" s="39">
        <f t="shared" ca="1" si="107"/>
        <v>13896.401886615371</v>
      </c>
      <c r="I429" s="39">
        <f t="shared" ca="1" si="108"/>
        <v>9134.6064457645134</v>
      </c>
      <c r="J429" s="39">
        <f t="shared" ca="1" si="109"/>
        <v>4514.9800690978436</v>
      </c>
      <c r="K429" s="39">
        <f t="shared" ca="1" si="115"/>
        <v>89368.877709817825</v>
      </c>
      <c r="L429" s="54">
        <f t="shared" ca="1" si="116"/>
        <v>0.11968054109439608</v>
      </c>
      <c r="M429" s="186">
        <f t="shared" ca="1" si="117"/>
        <v>4527175.8314405968</v>
      </c>
      <c r="N429" s="39">
        <f t="shared" ca="1" si="110"/>
        <v>1017607.8062495807</v>
      </c>
      <c r="O429" s="39">
        <f t="shared" ca="1" si="111"/>
        <v>668910.33391750301</v>
      </c>
      <c r="P429" s="39">
        <f t="shared" ca="1" si="112"/>
        <v>330623.63918825</v>
      </c>
      <c r="Q429" s="39">
        <f t="shared" ca="1" si="118"/>
        <v>6544317.61079593</v>
      </c>
      <c r="S429" s="39">
        <f t="shared" ca="1" si="113"/>
        <v>6464.7112373704713</v>
      </c>
      <c r="T429" s="39">
        <f t="shared" ca="1" si="119"/>
        <v>91318.608878090454</v>
      </c>
      <c r="U429" s="39">
        <f t="shared" ca="1" si="120"/>
        <v>473398.84626061696</v>
      </c>
      <c r="V429" s="39">
        <f t="shared" ca="1" si="121"/>
        <v>6687092.817868297</v>
      </c>
    </row>
    <row r="430" spans="5:22" x14ac:dyDescent="0.35">
      <c r="E430" s="4">
        <v>412</v>
      </c>
      <c r="F430" s="54">
        <f t="shared" ca="1" si="122"/>
        <v>0.75683064215301066</v>
      </c>
      <c r="G430" s="39">
        <f t="shared" ca="1" si="114"/>
        <v>65549.359137347536</v>
      </c>
      <c r="H430" s="39">
        <f t="shared" ca="1" si="107"/>
        <v>14026.175822276884</v>
      </c>
      <c r="I430" s="39">
        <f t="shared" ca="1" si="108"/>
        <v>9253.1973834779565</v>
      </c>
      <c r="J430" s="39">
        <f t="shared" ca="1" si="109"/>
        <v>4656.518337137657</v>
      </c>
      <c r="K430" s="39">
        <f t="shared" ca="1" si="115"/>
        <v>93485.250680240031</v>
      </c>
      <c r="L430" s="54">
        <f t="shared" ca="1" si="116"/>
        <v>0.85482103192921588</v>
      </c>
      <c r="M430" s="186">
        <f t="shared" ca="1" si="117"/>
        <v>4908564.5511238575</v>
      </c>
      <c r="N430" s="39">
        <f t="shared" ca="1" si="110"/>
        <v>1050328.948064904</v>
      </c>
      <c r="O430" s="39">
        <f t="shared" ca="1" si="111"/>
        <v>692911.68149977201</v>
      </c>
      <c r="P430" s="39">
        <f t="shared" ca="1" si="112"/>
        <v>348696.32811267511</v>
      </c>
      <c r="Q430" s="39">
        <f t="shared" ca="1" si="118"/>
        <v>7000501.5088012079</v>
      </c>
      <c r="S430" s="39">
        <f t="shared" ca="1" si="113"/>
        <v>3020.2483547565862</v>
      </c>
      <c r="T430" s="39">
        <f t="shared" ca="1" si="119"/>
        <v>91848.980697858962</v>
      </c>
      <c r="U430" s="39">
        <f t="shared" ca="1" si="120"/>
        <v>226166.72694976145</v>
      </c>
      <c r="V430" s="39">
        <f t="shared" ca="1" si="121"/>
        <v>6877971.9076382946</v>
      </c>
    </row>
    <row r="431" spans="5:22" x14ac:dyDescent="0.35">
      <c r="E431" s="4">
        <v>413</v>
      </c>
      <c r="F431" s="54">
        <f t="shared" ca="1" si="122"/>
        <v>0.44781976717427563</v>
      </c>
      <c r="G431" s="39">
        <f t="shared" ca="1" si="114"/>
        <v>63491.431523352061</v>
      </c>
      <c r="H431" s="39">
        <f t="shared" ca="1" si="107"/>
        <v>14097.099449593814</v>
      </c>
      <c r="I431" s="39">
        <f t="shared" ca="1" si="108"/>
        <v>8968.3190443176354</v>
      </c>
      <c r="J431" s="39">
        <f t="shared" ca="1" si="109"/>
        <v>4648.1630045378133</v>
      </c>
      <c r="K431" s="39">
        <f t="shared" ca="1" si="115"/>
        <v>91205.013021801336</v>
      </c>
      <c r="L431" s="54">
        <f t="shared" ca="1" si="116"/>
        <v>0.64268777494860918</v>
      </c>
      <c r="M431" s="186">
        <f t="shared" ca="1" si="117"/>
        <v>4721917.9806711739</v>
      </c>
      <c r="N431" s="39">
        <f t="shared" ca="1" si="110"/>
        <v>1048414.6564227977</v>
      </c>
      <c r="O431" s="39">
        <f t="shared" ca="1" si="111"/>
        <v>666982.39330426417</v>
      </c>
      <c r="P431" s="39">
        <f t="shared" ca="1" si="112"/>
        <v>345688.29118532495</v>
      </c>
      <c r="Q431" s="39">
        <f t="shared" ca="1" si="118"/>
        <v>6783003.3215835607</v>
      </c>
      <c r="S431" s="39">
        <f t="shared" ca="1" si="113"/>
        <v>4537.5030879383557</v>
      </c>
      <c r="T431" s="39">
        <f t="shared" ca="1" si="119"/>
        <v>91094.353105201881</v>
      </c>
      <c r="U431" s="39">
        <f t="shared" ca="1" si="120"/>
        <v>337458.40823271952</v>
      </c>
      <c r="V431" s="39">
        <f t="shared" ca="1" si="121"/>
        <v>6774773.4386309553</v>
      </c>
    </row>
    <row r="432" spans="5:22" x14ac:dyDescent="0.35">
      <c r="E432" s="4">
        <v>414</v>
      </c>
      <c r="F432" s="54">
        <f t="shared" ca="1" si="122"/>
        <v>0.33748743664764069</v>
      </c>
      <c r="G432" s="39">
        <f t="shared" ca="1" si="114"/>
        <v>63737.284724398072</v>
      </c>
      <c r="H432" s="39">
        <f t="shared" ca="1" si="107"/>
        <v>13167.433827079485</v>
      </c>
      <c r="I432" s="39">
        <f t="shared" ca="1" si="108"/>
        <v>9147.262772326083</v>
      </c>
      <c r="J432" s="39">
        <f t="shared" ca="1" si="109"/>
        <v>4581.8188187827845</v>
      </c>
      <c r="K432" s="39">
        <f t="shared" ca="1" si="115"/>
        <v>90633.800142586435</v>
      </c>
      <c r="L432" s="54">
        <f t="shared" ca="1" si="116"/>
        <v>0.62788196262759344</v>
      </c>
      <c r="M432" s="186">
        <f t="shared" ca="1" si="117"/>
        <v>4738341.3126276368</v>
      </c>
      <c r="N432" s="39">
        <f t="shared" ca="1" si="110"/>
        <v>978890.07907891518</v>
      </c>
      <c r="O432" s="39">
        <f t="shared" ca="1" si="111"/>
        <v>680023.52593131771</v>
      </c>
      <c r="P432" s="39">
        <f t="shared" ca="1" si="112"/>
        <v>340620.4310379533</v>
      </c>
      <c r="Q432" s="39">
        <f t="shared" ca="1" si="118"/>
        <v>6737875.3486758228</v>
      </c>
      <c r="S432" s="39">
        <f t="shared" ca="1" si="113"/>
        <v>4779.5308836499353</v>
      </c>
      <c r="T432" s="39">
        <f t="shared" ca="1" si="119"/>
        <v>90831.512207453576</v>
      </c>
      <c r="U432" s="39">
        <f t="shared" ca="1" si="120"/>
        <v>355318.69201684196</v>
      </c>
      <c r="V432" s="39">
        <f t="shared" ca="1" si="121"/>
        <v>6752573.6096547116</v>
      </c>
    </row>
    <row r="433" spans="5:22" x14ac:dyDescent="0.35">
      <c r="E433" s="4">
        <v>415</v>
      </c>
      <c r="F433" s="54">
        <f t="shared" ca="1" si="122"/>
        <v>0.24519782438169779</v>
      </c>
      <c r="G433" s="39">
        <f t="shared" ca="1" si="114"/>
        <v>66245.929606176025</v>
      </c>
      <c r="H433" s="39">
        <f t="shared" ca="1" si="107"/>
        <v>13862.989951703286</v>
      </c>
      <c r="I433" s="39">
        <f t="shared" ca="1" si="108"/>
        <v>9244.9460731026084</v>
      </c>
      <c r="J433" s="39">
        <f t="shared" ca="1" si="109"/>
        <v>4485.4922858005821</v>
      </c>
      <c r="K433" s="39">
        <f t="shared" ca="1" si="115"/>
        <v>93839.357916782508</v>
      </c>
      <c r="L433" s="54">
        <f t="shared" ca="1" si="116"/>
        <v>0.52367296248179529</v>
      </c>
      <c r="M433" s="186">
        <f t="shared" ca="1" si="117"/>
        <v>4911737.9576409422</v>
      </c>
      <c r="N433" s="39">
        <f t="shared" ca="1" si="110"/>
        <v>1027857.4752738911</v>
      </c>
      <c r="O433" s="39">
        <f t="shared" ca="1" si="111"/>
        <v>685457.24716297514</v>
      </c>
      <c r="P433" s="39">
        <f t="shared" ca="1" si="112"/>
        <v>332572.32330872712</v>
      </c>
      <c r="Q433" s="39">
        <f t="shared" ca="1" si="118"/>
        <v>6957625.0033865357</v>
      </c>
      <c r="S433" s="39">
        <f t="shared" ca="1" si="113"/>
        <v>1231.0499481084989</v>
      </c>
      <c r="T433" s="39">
        <f t="shared" ca="1" si="119"/>
        <v>90584.915579090419</v>
      </c>
      <c r="U433" s="39">
        <f t="shared" ca="1" si="120"/>
        <v>91274.962761073693</v>
      </c>
      <c r="V433" s="39">
        <f t="shared" ca="1" si="121"/>
        <v>6716327.6428388823</v>
      </c>
    </row>
    <row r="434" spans="5:22" x14ac:dyDescent="0.35">
      <c r="E434" s="4">
        <v>416</v>
      </c>
      <c r="F434" s="54">
        <f t="shared" ca="1" si="122"/>
        <v>0.14942561796294007</v>
      </c>
      <c r="G434" s="39">
        <f t="shared" ca="1" si="114"/>
        <v>65329.161529621764</v>
      </c>
      <c r="H434" s="39">
        <f t="shared" ca="1" si="107"/>
        <v>13555.513603616733</v>
      </c>
      <c r="I434" s="39">
        <f t="shared" ca="1" si="108"/>
        <v>8922.9182116772481</v>
      </c>
      <c r="J434" s="39">
        <f t="shared" ca="1" si="109"/>
        <v>4605.9186490095381</v>
      </c>
      <c r="K434" s="39">
        <f t="shared" ca="1" si="115"/>
        <v>92413.511993925291</v>
      </c>
      <c r="L434" s="54">
        <f t="shared" ca="1" si="116"/>
        <v>0.83401899532531443</v>
      </c>
      <c r="M434" s="186">
        <f t="shared" ca="1" si="117"/>
        <v>4887855.7162381113</v>
      </c>
      <c r="N434" s="39">
        <f t="shared" ca="1" si="110"/>
        <v>1014208.5571378239</v>
      </c>
      <c r="O434" s="39">
        <f t="shared" ca="1" si="111"/>
        <v>667602.88614290883</v>
      </c>
      <c r="P434" s="39">
        <f t="shared" ca="1" si="112"/>
        <v>344609.74655064323</v>
      </c>
      <c r="Q434" s="39">
        <f t="shared" ca="1" si="118"/>
        <v>6914276.9060694864</v>
      </c>
      <c r="S434" s="39">
        <f t="shared" ca="1" si="113"/>
        <v>2458.7843885373732</v>
      </c>
      <c r="T434" s="39">
        <f t="shared" ca="1" si="119"/>
        <v>90266.377733453119</v>
      </c>
      <c r="U434" s="39">
        <f t="shared" ca="1" si="120"/>
        <v>183963.53247332133</v>
      </c>
      <c r="V434" s="39">
        <f t="shared" ca="1" si="121"/>
        <v>6753630.6919921646</v>
      </c>
    </row>
    <row r="435" spans="5:22" x14ac:dyDescent="0.35">
      <c r="E435" s="4">
        <v>417</v>
      </c>
      <c r="F435" s="54">
        <f t="shared" ca="1" si="122"/>
        <v>0.61764967078438859</v>
      </c>
      <c r="G435" s="39">
        <f t="shared" ca="1" si="114"/>
        <v>63197.370123447261</v>
      </c>
      <c r="H435" s="39">
        <f t="shared" ca="1" si="107"/>
        <v>13680.505249973789</v>
      </c>
      <c r="I435" s="39">
        <f t="shared" ca="1" si="108"/>
        <v>9304.9924071139812</v>
      </c>
      <c r="J435" s="39">
        <f t="shared" ca="1" si="109"/>
        <v>4412.8266636789376</v>
      </c>
      <c r="K435" s="39">
        <f t="shared" ca="1" si="115"/>
        <v>90595.694444213965</v>
      </c>
      <c r="L435" s="54">
        <f t="shared" ca="1" si="116"/>
        <v>0.8264308236989788</v>
      </c>
      <c r="M435" s="186">
        <f t="shared" ca="1" si="117"/>
        <v>4726951.854183699</v>
      </c>
      <c r="N435" s="39">
        <f t="shared" ca="1" si="110"/>
        <v>1023256.0236480612</v>
      </c>
      <c r="O435" s="39">
        <f t="shared" ca="1" si="111"/>
        <v>695982.30157450482</v>
      </c>
      <c r="P435" s="39">
        <f t="shared" ca="1" si="112"/>
        <v>330064.67103493138</v>
      </c>
      <c r="Q435" s="39">
        <f t="shared" ca="1" si="118"/>
        <v>6776254.850441196</v>
      </c>
      <c r="S435" s="39">
        <f t="shared" ca="1" si="113"/>
        <v>5304.1482703402144</v>
      </c>
      <c r="T435" s="39">
        <f t="shared" ca="1" si="119"/>
        <v>91487.016050875245</v>
      </c>
      <c r="U435" s="39">
        <f t="shared" ca="1" si="120"/>
        <v>396732.54523684119</v>
      </c>
      <c r="V435" s="39">
        <f t="shared" ca="1" si="121"/>
        <v>6842922.7246431056</v>
      </c>
    </row>
    <row r="436" spans="5:22" x14ac:dyDescent="0.35">
      <c r="E436" s="4">
        <v>418</v>
      </c>
      <c r="F436" s="54">
        <f t="shared" ca="1" si="122"/>
        <v>0.25673627516824826</v>
      </c>
      <c r="G436" s="39">
        <f t="shared" ca="1" si="114"/>
        <v>63340.974757316682</v>
      </c>
      <c r="H436" s="39">
        <f t="shared" ca="1" si="107"/>
        <v>13554.183161055424</v>
      </c>
      <c r="I436" s="39">
        <f t="shared" ca="1" si="108"/>
        <v>9001.3034765264147</v>
      </c>
      <c r="J436" s="39">
        <f t="shared" ca="1" si="109"/>
        <v>4665.0362531178462</v>
      </c>
      <c r="K436" s="39">
        <f t="shared" ca="1" si="115"/>
        <v>90561.49764801636</v>
      </c>
      <c r="L436" s="54">
        <f t="shared" ca="1" si="116"/>
        <v>0.41483931514818495</v>
      </c>
      <c r="M436" s="186">
        <f t="shared" ca="1" si="117"/>
        <v>4683469.7229754254</v>
      </c>
      <c r="N436" s="39">
        <f t="shared" ca="1" si="110"/>
        <v>1002204.4450323778</v>
      </c>
      <c r="O436" s="39">
        <f t="shared" ca="1" si="111"/>
        <v>665561.78620783216</v>
      </c>
      <c r="P436" s="39">
        <f t="shared" ca="1" si="112"/>
        <v>344935.58287933312</v>
      </c>
      <c r="Q436" s="39">
        <f t="shared" ca="1" si="118"/>
        <v>6696171.5370949684</v>
      </c>
      <c r="S436" s="39">
        <f t="shared" ca="1" si="113"/>
        <v>4721.5096903450321</v>
      </c>
      <c r="T436" s="39">
        <f t="shared" ca="1" si="119"/>
        <v>90617.971085243553</v>
      </c>
      <c r="U436" s="39">
        <f t="shared" ca="1" si="120"/>
        <v>349111.2627519471</v>
      </c>
      <c r="V436" s="39">
        <f t="shared" ca="1" si="121"/>
        <v>6700347.2169675827</v>
      </c>
    </row>
    <row r="437" spans="5:22" x14ac:dyDescent="0.35">
      <c r="E437" s="4">
        <v>419</v>
      </c>
      <c r="F437" s="54">
        <f t="shared" ca="1" si="122"/>
        <v>0.68095725335713919</v>
      </c>
      <c r="G437" s="39">
        <f t="shared" ca="1" si="114"/>
        <v>63866.073968157492</v>
      </c>
      <c r="H437" s="39">
        <f t="shared" ca="1" si="107"/>
        <v>13449.295396164671</v>
      </c>
      <c r="I437" s="39">
        <f t="shared" ca="1" si="108"/>
        <v>8833.0090767177171</v>
      </c>
      <c r="J437" s="39">
        <f t="shared" ca="1" si="109"/>
        <v>4777.6774230572964</v>
      </c>
      <c r="K437" s="39">
        <f t="shared" ca="1" si="115"/>
        <v>90926.055864097172</v>
      </c>
      <c r="L437" s="54">
        <f t="shared" ca="1" si="116"/>
        <v>4.5024319469955887E-2</v>
      </c>
      <c r="M437" s="186">
        <f t="shared" ca="1" si="117"/>
        <v>4652253.9294089451</v>
      </c>
      <c r="N437" s="39">
        <f t="shared" ca="1" si="110"/>
        <v>979699.13393744559</v>
      </c>
      <c r="O437" s="39">
        <f t="shared" ca="1" si="111"/>
        <v>643430.83318622864</v>
      </c>
      <c r="P437" s="39">
        <f t="shared" ca="1" si="112"/>
        <v>348024.65822384338</v>
      </c>
      <c r="Q437" s="39">
        <f t="shared" ca="1" si="118"/>
        <v>6623408.5547564626</v>
      </c>
      <c r="S437" s="39">
        <f t="shared" ca="1" si="113"/>
        <v>5494.6714914474433</v>
      </c>
      <c r="T437" s="39">
        <f t="shared" ca="1" si="119"/>
        <v>91643.049932487324</v>
      </c>
      <c r="U437" s="39">
        <f t="shared" ca="1" si="120"/>
        <v>400253.30271033646</v>
      </c>
      <c r="V437" s="39">
        <f t="shared" ca="1" si="121"/>
        <v>6675637.199242956</v>
      </c>
    </row>
    <row r="438" spans="5:22" x14ac:dyDescent="0.35">
      <c r="E438" s="4">
        <v>420</v>
      </c>
      <c r="F438" s="54">
        <f t="shared" ca="1" si="122"/>
        <v>0.35789129554799015</v>
      </c>
      <c r="G438" s="39">
        <f t="shared" ca="1" si="114"/>
        <v>61808.546019050074</v>
      </c>
      <c r="H438" s="39">
        <f t="shared" ca="1" si="107"/>
        <v>13432.759224287409</v>
      </c>
      <c r="I438" s="39">
        <f t="shared" ca="1" si="108"/>
        <v>8842.4676613300999</v>
      </c>
      <c r="J438" s="39">
        <f t="shared" ca="1" si="109"/>
        <v>4423.9263034535643</v>
      </c>
      <c r="K438" s="39">
        <f t="shared" ca="1" si="115"/>
        <v>88507.69920812115</v>
      </c>
      <c r="L438" s="54">
        <f t="shared" ca="1" si="116"/>
        <v>0.19782703557105286</v>
      </c>
      <c r="M438" s="186">
        <f t="shared" ca="1" si="117"/>
        <v>4541110.2418766413</v>
      </c>
      <c r="N438" s="39">
        <f t="shared" ca="1" si="110"/>
        <v>986912.72354592709</v>
      </c>
      <c r="O438" s="39">
        <f t="shared" ca="1" si="111"/>
        <v>649661.30165807507</v>
      </c>
      <c r="P438" s="39">
        <f t="shared" ca="1" si="112"/>
        <v>325028.46838896087</v>
      </c>
      <c r="Q438" s="39">
        <f t="shared" ca="1" si="118"/>
        <v>6502712.7354696048</v>
      </c>
      <c r="S438" s="39">
        <f t="shared" ca="1" si="113"/>
        <v>6798.1160103928542</v>
      </c>
      <c r="T438" s="39">
        <f t="shared" ca="1" si="119"/>
        <v>90881.888915060437</v>
      </c>
      <c r="U438" s="39">
        <f t="shared" ca="1" si="120"/>
        <v>499461.58304299507</v>
      </c>
      <c r="V438" s="39">
        <f t="shared" ca="1" si="121"/>
        <v>6677145.8501236392</v>
      </c>
    </row>
    <row r="439" spans="5:22" x14ac:dyDescent="0.35">
      <c r="E439" s="4">
        <v>421</v>
      </c>
      <c r="F439" s="54">
        <f t="shared" ca="1" si="122"/>
        <v>0.86877545071005291</v>
      </c>
      <c r="G439" s="39">
        <f t="shared" ca="1" si="114"/>
        <v>63597.849151390146</v>
      </c>
      <c r="H439" s="39">
        <f t="shared" ca="1" si="107"/>
        <v>13716.634282219215</v>
      </c>
      <c r="I439" s="39">
        <f t="shared" ca="1" si="108"/>
        <v>9353.588902901125</v>
      </c>
      <c r="J439" s="39">
        <f t="shared" ca="1" si="109"/>
        <v>4429.3301274997757</v>
      </c>
      <c r="K439" s="39">
        <f t="shared" ca="1" si="115"/>
        <v>91097.402464010273</v>
      </c>
      <c r="L439" s="54">
        <f t="shared" ca="1" si="116"/>
        <v>0.9448891567955976</v>
      </c>
      <c r="M439" s="186">
        <f t="shared" ca="1" si="117"/>
        <v>4787870.1621615719</v>
      </c>
      <c r="N439" s="39">
        <f t="shared" ca="1" si="110"/>
        <v>1032636.5573903118</v>
      </c>
      <c r="O439" s="39">
        <f t="shared" ca="1" si="111"/>
        <v>704171.12866067723</v>
      </c>
      <c r="P439" s="39">
        <f t="shared" ca="1" si="112"/>
        <v>333455.57811770646</v>
      </c>
      <c r="Q439" s="39">
        <f t="shared" ca="1" si="118"/>
        <v>6858133.4263302675</v>
      </c>
      <c r="S439" s="39">
        <f t="shared" ca="1" si="113"/>
        <v>5568.0911672825096</v>
      </c>
      <c r="T439" s="39">
        <f t="shared" ca="1" si="119"/>
        <v>92236.16350379301</v>
      </c>
      <c r="U439" s="39">
        <f t="shared" ca="1" si="120"/>
        <v>419185.52145634312</v>
      </c>
      <c r="V439" s="39">
        <f t="shared" ca="1" si="121"/>
        <v>6943863.3696689038</v>
      </c>
    </row>
    <row r="440" spans="5:22" x14ac:dyDescent="0.35">
      <c r="E440" s="4">
        <v>422</v>
      </c>
      <c r="F440" s="54">
        <f t="shared" ca="1" si="122"/>
        <v>3.8013796888468732E-2</v>
      </c>
      <c r="G440" s="39">
        <f t="shared" ca="1" si="114"/>
        <v>61281.275839198854</v>
      </c>
      <c r="H440" s="39">
        <f t="shared" ca="1" si="107"/>
        <v>13702.100071992038</v>
      </c>
      <c r="I440" s="39">
        <f t="shared" ca="1" si="108"/>
        <v>9257.7152050735167</v>
      </c>
      <c r="J440" s="39">
        <f t="shared" ca="1" si="109"/>
        <v>4492.8864197851062</v>
      </c>
      <c r="K440" s="39">
        <f t="shared" ca="1" si="115"/>
        <v>88733.977536049511</v>
      </c>
      <c r="L440" s="54">
        <f t="shared" ca="1" si="116"/>
        <v>0.14738998570670048</v>
      </c>
      <c r="M440" s="186">
        <f t="shared" ca="1" si="117"/>
        <v>4493367.3924833732</v>
      </c>
      <c r="N440" s="39">
        <f t="shared" ca="1" si="110"/>
        <v>1004688.1176819507</v>
      </c>
      <c r="O440" s="39">
        <f t="shared" ca="1" si="111"/>
        <v>678809.55580181151</v>
      </c>
      <c r="P440" s="39">
        <f t="shared" ca="1" si="112"/>
        <v>329434.87321914226</v>
      </c>
      <c r="Q440" s="39">
        <f t="shared" ca="1" si="118"/>
        <v>6506299.9391862778</v>
      </c>
      <c r="S440" s="39">
        <f t="shared" ca="1" si="113"/>
        <v>5354.5764124659872</v>
      </c>
      <c r="T440" s="39">
        <f t="shared" ca="1" si="119"/>
        <v>89595.667528730395</v>
      </c>
      <c r="U440" s="39">
        <f t="shared" ca="1" si="120"/>
        <v>392617.13668410806</v>
      </c>
      <c r="V440" s="39">
        <f t="shared" ca="1" si="121"/>
        <v>6569482.2026512437</v>
      </c>
    </row>
    <row r="441" spans="5:22" x14ac:dyDescent="0.35">
      <c r="E441" s="4">
        <v>423</v>
      </c>
      <c r="F441" s="54">
        <f t="shared" ca="1" si="122"/>
        <v>0.44706183146434175</v>
      </c>
      <c r="G441" s="39">
        <f t="shared" ca="1" si="114"/>
        <v>62779.420300025617</v>
      </c>
      <c r="H441" s="39">
        <f t="shared" ca="1" si="107"/>
        <v>14411.411803597221</v>
      </c>
      <c r="I441" s="39">
        <f t="shared" ca="1" si="108"/>
        <v>9206.3665222505952</v>
      </c>
      <c r="J441" s="39">
        <f t="shared" ca="1" si="109"/>
        <v>4552.7856605249835</v>
      </c>
      <c r="K441" s="39">
        <f t="shared" ca="1" si="115"/>
        <v>90949.984286398423</v>
      </c>
      <c r="L441" s="54">
        <f t="shared" ca="1" si="116"/>
        <v>0.32494228925957513</v>
      </c>
      <c r="M441" s="186">
        <f t="shared" ca="1" si="117"/>
        <v>4630838.7716577901</v>
      </c>
      <c r="N441" s="39">
        <f t="shared" ca="1" si="110"/>
        <v>1063038.2411224255</v>
      </c>
      <c r="O441" s="39">
        <f t="shared" ca="1" si="111"/>
        <v>679095.13712589908</v>
      </c>
      <c r="P441" s="39">
        <f t="shared" ca="1" si="112"/>
        <v>335830.05792422255</v>
      </c>
      <c r="Q441" s="39">
        <f t="shared" ca="1" si="118"/>
        <v>6708802.2078303369</v>
      </c>
      <c r="S441" s="39">
        <f t="shared" ca="1" si="113"/>
        <v>4695.4063446282598</v>
      </c>
      <c r="T441" s="39">
        <f t="shared" ca="1" si="119"/>
        <v>91092.604970501707</v>
      </c>
      <c r="U441" s="39">
        <f t="shared" ca="1" si="120"/>
        <v>346350.279207399</v>
      </c>
      <c r="V441" s="39">
        <f t="shared" ca="1" si="121"/>
        <v>6719322.4291135138</v>
      </c>
    </row>
    <row r="442" spans="5:22" x14ac:dyDescent="0.35">
      <c r="E442" s="4">
        <v>424</v>
      </c>
      <c r="F442" s="54">
        <f t="shared" ca="1" si="122"/>
        <v>0.65568106247769775</v>
      </c>
      <c r="G442" s="39">
        <f t="shared" ca="1" si="114"/>
        <v>64964.616857641602</v>
      </c>
      <c r="H442" s="39">
        <f t="shared" ca="1" si="107"/>
        <v>14426.154970599293</v>
      </c>
      <c r="I442" s="39">
        <f t="shared" ca="1" si="108"/>
        <v>9370.1807328005161</v>
      </c>
      <c r="J442" s="39">
        <f t="shared" ca="1" si="109"/>
        <v>4434.9983942546551</v>
      </c>
      <c r="K442" s="39">
        <f t="shared" ca="1" si="115"/>
        <v>93195.950955296052</v>
      </c>
      <c r="L442" s="54">
        <f t="shared" ca="1" si="116"/>
        <v>0.3125490874855833</v>
      </c>
      <c r="M442" s="186">
        <f t="shared" ca="1" si="117"/>
        <v>4790355.6829839237</v>
      </c>
      <c r="N442" s="39">
        <f t="shared" ca="1" si="110"/>
        <v>1063754.6527589243</v>
      </c>
      <c r="O442" s="39">
        <f t="shared" ca="1" si="111"/>
        <v>690937.63182376954</v>
      </c>
      <c r="P442" s="39">
        <f t="shared" ca="1" si="112"/>
        <v>327027.55422228511</v>
      </c>
      <c r="Q442" s="39">
        <f t="shared" ca="1" si="118"/>
        <v>6872075.5217889026</v>
      </c>
      <c r="S442" s="39">
        <f t="shared" ca="1" si="113"/>
        <v>2818.5458214051341</v>
      </c>
      <c r="T442" s="39">
        <f t="shared" ca="1" si="119"/>
        <v>91579.498382446531</v>
      </c>
      <c r="U442" s="39">
        <f t="shared" ca="1" si="120"/>
        <v>207833.70465965418</v>
      </c>
      <c r="V442" s="39">
        <f t="shared" ca="1" si="121"/>
        <v>6752881.6722262716</v>
      </c>
    </row>
    <row r="443" spans="5:22" x14ac:dyDescent="0.35">
      <c r="E443" s="4">
        <v>425</v>
      </c>
      <c r="F443" s="54">
        <f t="shared" ca="1" si="122"/>
        <v>0.44850215839129493</v>
      </c>
      <c r="G443" s="39">
        <f t="shared" ca="1" si="114"/>
        <v>65484.356363987303</v>
      </c>
      <c r="H443" s="39">
        <f t="shared" ca="1" si="107"/>
        <v>13592.067105835697</v>
      </c>
      <c r="I443" s="39">
        <f t="shared" ca="1" si="108"/>
        <v>8798.18495465876</v>
      </c>
      <c r="J443" s="39">
        <f t="shared" ca="1" si="109"/>
        <v>4588.4659262174937</v>
      </c>
      <c r="K443" s="39">
        <f t="shared" ca="1" si="115"/>
        <v>92463.074350699259</v>
      </c>
      <c r="L443" s="54">
        <f t="shared" ca="1" si="116"/>
        <v>0.17961885269254108</v>
      </c>
      <c r="M443" s="186">
        <f t="shared" ca="1" si="117"/>
        <v>4807903.1852158196</v>
      </c>
      <c r="N443" s="39">
        <f t="shared" ca="1" si="110"/>
        <v>997938.23075205577</v>
      </c>
      <c r="O443" s="39">
        <f t="shared" ca="1" si="111"/>
        <v>645968.34750115697</v>
      </c>
      <c r="P443" s="39">
        <f t="shared" ca="1" si="112"/>
        <v>336888.09307817509</v>
      </c>
      <c r="Q443" s="39">
        <f t="shared" ca="1" si="118"/>
        <v>6788697.8565472066</v>
      </c>
      <c r="S443" s="39">
        <f t="shared" ca="1" si="113"/>
        <v>3221.3182003917336</v>
      </c>
      <c r="T443" s="39">
        <f t="shared" ca="1" si="119"/>
        <v>91095.926624873493</v>
      </c>
      <c r="U443" s="39">
        <f t="shared" ca="1" si="120"/>
        <v>236511.23560213405</v>
      </c>
      <c r="V443" s="39">
        <f t="shared" ca="1" si="121"/>
        <v>6688320.9990711659</v>
      </c>
    </row>
    <row r="444" spans="5:22" x14ac:dyDescent="0.35">
      <c r="E444" s="4">
        <v>426</v>
      </c>
      <c r="F444" s="54">
        <f t="shared" ca="1" si="122"/>
        <v>0.11896275191948569</v>
      </c>
      <c r="G444" s="39">
        <f t="shared" ca="1" si="114"/>
        <v>66112.445583227294</v>
      </c>
      <c r="H444" s="39">
        <f t="shared" ca="1" si="107"/>
        <v>13695.646533644605</v>
      </c>
      <c r="I444" s="39">
        <f t="shared" ca="1" si="108"/>
        <v>9322.2197996134819</v>
      </c>
      <c r="J444" s="39">
        <f t="shared" ca="1" si="109"/>
        <v>4453.7434908456144</v>
      </c>
      <c r="K444" s="39">
        <f t="shared" ca="1" si="115"/>
        <v>93584.055407331005</v>
      </c>
      <c r="L444" s="54">
        <f t="shared" ca="1" si="116"/>
        <v>0.78774215618823928</v>
      </c>
      <c r="M444" s="186">
        <f t="shared" ca="1" si="117"/>
        <v>4938055.6562932273</v>
      </c>
      <c r="N444" s="39">
        <f t="shared" ca="1" si="110"/>
        <v>1022952.0967715365</v>
      </c>
      <c r="O444" s="39">
        <f t="shared" ca="1" si="111"/>
        <v>696293.10797071445</v>
      </c>
      <c r="P444" s="39">
        <f t="shared" ca="1" si="112"/>
        <v>332657.9896210783</v>
      </c>
      <c r="Q444" s="39">
        <f t="shared" ca="1" si="118"/>
        <v>6989958.8506565569</v>
      </c>
      <c r="S444" s="39">
        <f t="shared" ca="1" si="113"/>
        <v>1007.1915231561179</v>
      </c>
      <c r="T444" s="39">
        <f t="shared" ca="1" si="119"/>
        <v>90137.503439641499</v>
      </c>
      <c r="U444" s="39">
        <f t="shared" ca="1" si="120"/>
        <v>75228.918761302804</v>
      </c>
      <c r="V444" s="39">
        <f t="shared" ca="1" si="121"/>
        <v>6732529.779796781</v>
      </c>
    </row>
    <row r="445" spans="5:22" x14ac:dyDescent="0.35">
      <c r="E445" s="4">
        <v>427</v>
      </c>
      <c r="F445" s="54">
        <f t="shared" ca="1" si="122"/>
        <v>0.8837572459881835</v>
      </c>
      <c r="G445" s="39">
        <f t="shared" ca="1" si="114"/>
        <v>62708.804442522342</v>
      </c>
      <c r="H445" s="39">
        <f t="shared" ca="1" si="107"/>
        <v>13868.782710067002</v>
      </c>
      <c r="I445" s="39">
        <f t="shared" ca="1" si="108"/>
        <v>9229.2139792564467</v>
      </c>
      <c r="J445" s="39">
        <f t="shared" ca="1" si="109"/>
        <v>4662.4471599564204</v>
      </c>
      <c r="K445" s="39">
        <f t="shared" ca="1" si="115"/>
        <v>90469.248291802214</v>
      </c>
      <c r="L445" s="54">
        <f t="shared" ca="1" si="116"/>
        <v>0.99911263011733875</v>
      </c>
      <c r="M445" s="186">
        <f t="shared" ca="1" si="117"/>
        <v>4791957.9583189134</v>
      </c>
      <c r="N445" s="39">
        <f t="shared" ca="1" si="110"/>
        <v>1059797.3326156454</v>
      </c>
      <c r="O445" s="39">
        <f t="shared" ca="1" si="111"/>
        <v>705259.90361469542</v>
      </c>
      <c r="P445" s="39">
        <f t="shared" ca="1" si="112"/>
        <v>356285.70775692351</v>
      </c>
      <c r="Q445" s="39">
        <f t="shared" ca="1" si="118"/>
        <v>6913300.9023061777</v>
      </c>
      <c r="S445" s="39">
        <f t="shared" ca="1" si="113"/>
        <v>6496.2764465294858</v>
      </c>
      <c r="T445" s="39">
        <f t="shared" ca="1" si="119"/>
        <v>92303.077578375276</v>
      </c>
      <c r="U445" s="39">
        <f t="shared" ca="1" si="120"/>
        <v>496419.66377974435</v>
      </c>
      <c r="V445" s="39">
        <f t="shared" ca="1" si="121"/>
        <v>7053434.8583289981</v>
      </c>
    </row>
    <row r="446" spans="5:22" x14ac:dyDescent="0.35">
      <c r="E446" s="4">
        <v>428</v>
      </c>
      <c r="F446" s="54">
        <f t="shared" ca="1" si="122"/>
        <v>0.82239946840409395</v>
      </c>
      <c r="G446" s="39">
        <f t="shared" ca="1" si="114"/>
        <v>65979.816686561957</v>
      </c>
      <c r="H446" s="39">
        <f t="shared" ca="1" si="107"/>
        <v>13842.756159410061</v>
      </c>
      <c r="I446" s="39">
        <f t="shared" ca="1" si="108"/>
        <v>9199.7949617047052</v>
      </c>
      <c r="J446" s="39">
        <f t="shared" ca="1" si="109"/>
        <v>4430.6227908908104</v>
      </c>
      <c r="K446" s="39">
        <f t="shared" ca="1" si="115"/>
        <v>93452.990598567529</v>
      </c>
      <c r="L446" s="54">
        <f t="shared" ca="1" si="116"/>
        <v>0.96577603292390579</v>
      </c>
      <c r="M446" s="186">
        <f t="shared" ca="1" si="117"/>
        <v>4978186.171156602</v>
      </c>
      <c r="N446" s="39">
        <f t="shared" ca="1" si="110"/>
        <v>1044437.8409057211</v>
      </c>
      <c r="O446" s="39">
        <f t="shared" ca="1" si="111"/>
        <v>694125.78506242251</v>
      </c>
      <c r="P446" s="39">
        <f t="shared" ca="1" si="112"/>
        <v>334291.09407810948</v>
      </c>
      <c r="Q446" s="39">
        <f t="shared" ca="1" si="118"/>
        <v>7051040.8912028549</v>
      </c>
      <c r="S446" s="39">
        <f t="shared" ca="1" si="113"/>
        <v>3034.949421246436</v>
      </c>
      <c r="T446" s="39">
        <f t="shared" ca="1" si="119"/>
        <v>92057.317228923159</v>
      </c>
      <c r="U446" s="39">
        <f t="shared" ca="1" si="120"/>
        <v>228987.34791553131</v>
      </c>
      <c r="V446" s="39">
        <f t="shared" ca="1" si="121"/>
        <v>6945737.1450402765</v>
      </c>
    </row>
    <row r="447" spans="5:22" x14ac:dyDescent="0.35">
      <c r="E447" s="4">
        <v>429</v>
      </c>
      <c r="F447" s="54">
        <f t="shared" ca="1" si="122"/>
        <v>0.1267539172699238</v>
      </c>
      <c r="G447" s="39">
        <f t="shared" ca="1" si="114"/>
        <v>61273.614070075644</v>
      </c>
      <c r="H447" s="39">
        <f t="shared" ca="1" si="107"/>
        <v>13439.783456497538</v>
      </c>
      <c r="I447" s="39">
        <f t="shared" ca="1" si="108"/>
        <v>9020.3886118850423</v>
      </c>
      <c r="J447" s="39">
        <f t="shared" ca="1" si="109"/>
        <v>4654.0868630698033</v>
      </c>
      <c r="K447" s="39">
        <f t="shared" ca="1" si="115"/>
        <v>88387.873001528045</v>
      </c>
      <c r="L447" s="54">
        <f t="shared" ca="1" si="116"/>
        <v>0.89754578236329607</v>
      </c>
      <c r="M447" s="186">
        <f t="shared" ca="1" si="117"/>
        <v>4597932.7106891386</v>
      </c>
      <c r="N447" s="39">
        <f t="shared" ca="1" si="110"/>
        <v>1008512.7328793856</v>
      </c>
      <c r="O447" s="39">
        <f t="shared" ca="1" si="111"/>
        <v>676884.17749083531</v>
      </c>
      <c r="P447" s="39">
        <f t="shared" ca="1" si="112"/>
        <v>349239.69396719529</v>
      </c>
      <c r="Q447" s="39">
        <f t="shared" ca="1" si="118"/>
        <v>6632569.3150265543</v>
      </c>
      <c r="S447" s="39">
        <f t="shared" ca="1" si="113"/>
        <v>6438.6680644795961</v>
      </c>
      <c r="T447" s="39">
        <f t="shared" ca="1" si="119"/>
        <v>90172.454202937835</v>
      </c>
      <c r="U447" s="39">
        <f t="shared" ca="1" si="120"/>
        <v>483153.52303330699</v>
      </c>
      <c r="V447" s="39">
        <f t="shared" ca="1" si="121"/>
        <v>6766483.144092666</v>
      </c>
    </row>
    <row r="448" spans="5:22" x14ac:dyDescent="0.35">
      <c r="E448" s="4">
        <v>430</v>
      </c>
      <c r="F448" s="54">
        <f t="shared" ca="1" si="122"/>
        <v>0.38062002864067856</v>
      </c>
      <c r="G448" s="39">
        <f t="shared" ca="1" si="114"/>
        <v>62671.736153767444</v>
      </c>
      <c r="H448" s="39">
        <f t="shared" ca="1" si="107"/>
        <v>13622.616865640244</v>
      </c>
      <c r="I448" s="39">
        <f t="shared" ca="1" si="108"/>
        <v>8928.8408127838757</v>
      </c>
      <c r="J448" s="39">
        <f t="shared" ca="1" si="109"/>
        <v>4585.2771916968213</v>
      </c>
      <c r="K448" s="39">
        <f t="shared" ca="1" si="115"/>
        <v>89808.471023888385</v>
      </c>
      <c r="L448" s="54">
        <f t="shared" ca="1" si="116"/>
        <v>0.12272374874697445</v>
      </c>
      <c r="M448" s="186">
        <f t="shared" ca="1" si="117"/>
        <v>4590036.8858093768</v>
      </c>
      <c r="N448" s="39">
        <f t="shared" ca="1" si="110"/>
        <v>997711.53205524886</v>
      </c>
      <c r="O448" s="39">
        <f t="shared" ca="1" si="111"/>
        <v>653942.44987314707</v>
      </c>
      <c r="P448" s="39">
        <f t="shared" ca="1" si="112"/>
        <v>335822.69669233746</v>
      </c>
      <c r="Q448" s="39">
        <f t="shared" ca="1" si="118"/>
        <v>6577513.5644301092</v>
      </c>
      <c r="S448" s="39">
        <f t="shared" ca="1" si="113"/>
        <v>5713.649897079611</v>
      </c>
      <c r="T448" s="39">
        <f t="shared" ca="1" si="119"/>
        <v>90936.843729271175</v>
      </c>
      <c r="U448" s="39">
        <f t="shared" ca="1" si="120"/>
        <v>418463.974188464</v>
      </c>
      <c r="V448" s="39">
        <f t="shared" ca="1" si="121"/>
        <v>6660154.8419262357</v>
      </c>
    </row>
    <row r="449" spans="5:22" x14ac:dyDescent="0.35">
      <c r="E449" s="4">
        <v>431</v>
      </c>
      <c r="F449" s="54">
        <f t="shared" ca="1" si="122"/>
        <v>0.4854387027797723</v>
      </c>
      <c r="G449" s="39">
        <f t="shared" ca="1" si="114"/>
        <v>63010.119781672714</v>
      </c>
      <c r="H449" s="39">
        <f t="shared" ca="1" si="107"/>
        <v>13564.760909021206</v>
      </c>
      <c r="I449" s="39">
        <f t="shared" ca="1" si="108"/>
        <v>9563.3899798791372</v>
      </c>
      <c r="J449" s="39">
        <f t="shared" ca="1" si="109"/>
        <v>4525.1412721963179</v>
      </c>
      <c r="K449" s="39">
        <f t="shared" ca="1" si="115"/>
        <v>90663.411942769366</v>
      </c>
      <c r="L449" s="54">
        <f t="shared" ca="1" si="116"/>
        <v>0.53464424283920142</v>
      </c>
      <c r="M449" s="186">
        <f t="shared" ca="1" si="117"/>
        <v>4673109.5994993588</v>
      </c>
      <c r="N449" s="39">
        <f t="shared" ca="1" si="110"/>
        <v>1006022.7569555948</v>
      </c>
      <c r="O449" s="39">
        <f t="shared" ca="1" si="111"/>
        <v>709263.36394186714</v>
      </c>
      <c r="P449" s="39">
        <f t="shared" ca="1" si="112"/>
        <v>335604.52180479863</v>
      </c>
      <c r="Q449" s="39">
        <f t="shared" ca="1" si="118"/>
        <v>6724000.2422016189</v>
      </c>
      <c r="S449" s="39">
        <f t="shared" ca="1" si="113"/>
        <v>5042.4290431936479</v>
      </c>
      <c r="T449" s="39">
        <f t="shared" ca="1" si="119"/>
        <v>91180.699713766706</v>
      </c>
      <c r="U449" s="39">
        <f t="shared" ca="1" si="120"/>
        <v>373968.87433622108</v>
      </c>
      <c r="V449" s="39">
        <f t="shared" ca="1" si="121"/>
        <v>6762364.5947330417</v>
      </c>
    </row>
    <row r="450" spans="5:22" x14ac:dyDescent="0.35">
      <c r="E450" s="4">
        <v>432</v>
      </c>
      <c r="F450" s="54">
        <f t="shared" ca="1" si="122"/>
        <v>0.38346414141713403</v>
      </c>
      <c r="G450" s="39">
        <f t="shared" ca="1" si="114"/>
        <v>65877.575777878083</v>
      </c>
      <c r="H450" s="39">
        <f t="shared" ca="1" si="107"/>
        <v>13388.181648805539</v>
      </c>
      <c r="I450" s="39">
        <f t="shared" ca="1" si="108"/>
        <v>9013.9938061629491</v>
      </c>
      <c r="J450" s="39">
        <f t="shared" ca="1" si="109"/>
        <v>4482.6327677114859</v>
      </c>
      <c r="K450" s="39">
        <f t="shared" ca="1" si="115"/>
        <v>92762.384000558057</v>
      </c>
      <c r="L450" s="54">
        <f t="shared" ca="1" si="116"/>
        <v>0.5540275898883662</v>
      </c>
      <c r="M450" s="186">
        <f t="shared" ca="1" si="117"/>
        <v>4888159.6153343776</v>
      </c>
      <c r="N450" s="39">
        <f t="shared" ca="1" si="110"/>
        <v>993411.91726773034</v>
      </c>
      <c r="O450" s="39">
        <f t="shared" ca="1" si="111"/>
        <v>668844.29148888111</v>
      </c>
      <c r="P450" s="39">
        <f t="shared" ca="1" si="112"/>
        <v>332614.31081469636</v>
      </c>
      <c r="Q450" s="39">
        <f t="shared" ca="1" si="118"/>
        <v>6883030.1349056857</v>
      </c>
      <c r="S450" s="39">
        <f t="shared" ca="1" si="113"/>
        <v>2663.8948401665511</v>
      </c>
      <c r="T450" s="39">
        <f t="shared" ca="1" si="119"/>
        <v>90943.646073013122</v>
      </c>
      <c r="U450" s="39">
        <f t="shared" ca="1" si="120"/>
        <v>197662.75585344841</v>
      </c>
      <c r="V450" s="39">
        <f t="shared" ca="1" si="121"/>
        <v>6748078.5799444374</v>
      </c>
    </row>
    <row r="451" spans="5:22" x14ac:dyDescent="0.35">
      <c r="E451" s="4">
        <v>433</v>
      </c>
      <c r="F451" s="54">
        <f t="shared" ca="1" si="122"/>
        <v>0.14070148482617006</v>
      </c>
      <c r="G451" s="39">
        <f t="shared" ca="1" si="114"/>
        <v>63758.337960282537</v>
      </c>
      <c r="H451" s="39">
        <f t="shared" ca="1" si="107"/>
        <v>13319.23866209046</v>
      </c>
      <c r="I451" s="39">
        <f t="shared" ca="1" si="108"/>
        <v>9217.2568378942851</v>
      </c>
      <c r="J451" s="39">
        <f t="shared" ca="1" si="109"/>
        <v>4464.497367852945</v>
      </c>
      <c r="K451" s="39">
        <f t="shared" ca="1" si="115"/>
        <v>90759.330828120233</v>
      </c>
      <c r="L451" s="54">
        <f t="shared" ca="1" si="116"/>
        <v>0.79217640441913584</v>
      </c>
      <c r="M451" s="186">
        <f t="shared" ca="1" si="117"/>
        <v>4762950.029849031</v>
      </c>
      <c r="N451" s="39">
        <f t="shared" ca="1" si="110"/>
        <v>994989.36472730176</v>
      </c>
      <c r="O451" s="39">
        <f t="shared" ca="1" si="111"/>
        <v>688558.31465560733</v>
      </c>
      <c r="P451" s="39">
        <f t="shared" ca="1" si="112"/>
        <v>333512.11075675092</v>
      </c>
      <c r="Q451" s="39">
        <f t="shared" ca="1" si="118"/>
        <v>6780009.8199886912</v>
      </c>
      <c r="S451" s="39">
        <f t="shared" ca="1" si="113"/>
        <v>3936.633927922916</v>
      </c>
      <c r="T451" s="39">
        <f t="shared" ca="1" si="119"/>
        <v>90231.467388190198</v>
      </c>
      <c r="U451" s="39">
        <f t="shared" ca="1" si="120"/>
        <v>294079.03788497805</v>
      </c>
      <c r="V451" s="39">
        <f t="shared" ca="1" si="121"/>
        <v>6740576.7471169177</v>
      </c>
    </row>
    <row r="452" spans="5:22" x14ac:dyDescent="0.35">
      <c r="E452" s="4">
        <v>434</v>
      </c>
      <c r="F452" s="54">
        <f t="shared" ca="1" si="122"/>
        <v>0.87149788876646983</v>
      </c>
      <c r="G452" s="39">
        <f t="shared" ca="1" si="114"/>
        <v>66744.407338935402</v>
      </c>
      <c r="H452" s="39">
        <f t="shared" ca="1" si="107"/>
        <v>14101.393111703852</v>
      </c>
      <c r="I452" s="39">
        <f t="shared" ca="1" si="108"/>
        <v>9391.4974920354471</v>
      </c>
      <c r="J452" s="39">
        <f t="shared" ca="1" si="109"/>
        <v>4562.2237603922213</v>
      </c>
      <c r="K452" s="39">
        <f t="shared" ca="1" si="115"/>
        <v>94799.521703066916</v>
      </c>
      <c r="L452" s="54">
        <f t="shared" ca="1" si="116"/>
        <v>0.28330556583960231</v>
      </c>
      <c r="M452" s="186">
        <f t="shared" ca="1" si="117"/>
        <v>4917418.9240866713</v>
      </c>
      <c r="N452" s="39">
        <f t="shared" ca="1" si="110"/>
        <v>1038925.3588146999</v>
      </c>
      <c r="O452" s="39">
        <f t="shared" ca="1" si="111"/>
        <v>691922.05510689062</v>
      </c>
      <c r="P452" s="39">
        <f t="shared" ca="1" si="112"/>
        <v>336123.52479731228</v>
      </c>
      <c r="Q452" s="39">
        <f t="shared" ca="1" si="118"/>
        <v>6984389.8628055733</v>
      </c>
      <c r="S452" s="39">
        <f t="shared" ca="1" si="113"/>
        <v>2010.6130053524867</v>
      </c>
      <c r="T452" s="39">
        <f t="shared" ca="1" si="119"/>
        <v>92247.910948027173</v>
      </c>
      <c r="U452" s="39">
        <f t="shared" ca="1" si="120"/>
        <v>148132.65763718137</v>
      </c>
      <c r="V452" s="39">
        <f t="shared" ca="1" si="121"/>
        <v>6796398.995645443</v>
      </c>
    </row>
    <row r="453" spans="5:22" x14ac:dyDescent="0.35">
      <c r="E453" s="4">
        <v>435</v>
      </c>
      <c r="F453" s="54">
        <f t="shared" ca="1" si="122"/>
        <v>0.18120569723740476</v>
      </c>
      <c r="G453" s="39">
        <f t="shared" ca="1" si="114"/>
        <v>64763.062383002005</v>
      </c>
      <c r="H453" s="39">
        <f t="shared" ca="1" si="107"/>
        <v>13683.841306018619</v>
      </c>
      <c r="I453" s="39">
        <f t="shared" ca="1" si="108"/>
        <v>8381.8517193703137</v>
      </c>
      <c r="J453" s="39">
        <f t="shared" ca="1" si="109"/>
        <v>4618.430643653056</v>
      </c>
      <c r="K453" s="39">
        <f t="shared" ca="1" si="115"/>
        <v>91447.186052043995</v>
      </c>
      <c r="L453" s="54">
        <f t="shared" ca="1" si="116"/>
        <v>0.17013289124907383</v>
      </c>
      <c r="M453" s="186">
        <f t="shared" ca="1" si="117"/>
        <v>4753178.2720676288</v>
      </c>
      <c r="N453" s="39">
        <f t="shared" ca="1" si="110"/>
        <v>1004302.989712549</v>
      </c>
      <c r="O453" s="39">
        <f t="shared" ca="1" si="111"/>
        <v>615172.19856886147</v>
      </c>
      <c r="P453" s="39">
        <f t="shared" ca="1" si="112"/>
        <v>338962.10862667137</v>
      </c>
      <c r="Q453" s="39">
        <f t="shared" ca="1" si="118"/>
        <v>6711615.5689757112</v>
      </c>
      <c r="S453" s="39">
        <f t="shared" ca="1" si="113"/>
        <v>3554.4858817136228</v>
      </c>
      <c r="T453" s="39">
        <f t="shared" ca="1" si="119"/>
        <v>90383.241290104561</v>
      </c>
      <c r="U453" s="39">
        <f t="shared" ca="1" si="120"/>
        <v>260875.63558091878</v>
      </c>
      <c r="V453" s="39">
        <f t="shared" ca="1" si="121"/>
        <v>6633529.0959299589</v>
      </c>
    </row>
    <row r="454" spans="5:22" x14ac:dyDescent="0.35">
      <c r="E454" s="4">
        <v>436</v>
      </c>
      <c r="F454" s="54">
        <f t="shared" ca="1" si="122"/>
        <v>0.23153041706117994</v>
      </c>
      <c r="G454" s="39">
        <f t="shared" ca="1" si="114"/>
        <v>64674.471420995163</v>
      </c>
      <c r="H454" s="39">
        <f t="shared" ca="1" si="107"/>
        <v>13629.870107089699</v>
      </c>
      <c r="I454" s="39">
        <f t="shared" ca="1" si="108"/>
        <v>9011.2888687065788</v>
      </c>
      <c r="J454" s="39">
        <f t="shared" ca="1" si="109"/>
        <v>4415.2063602463513</v>
      </c>
      <c r="K454" s="39">
        <f t="shared" ca="1" si="115"/>
        <v>91730.836757037789</v>
      </c>
      <c r="L454" s="54">
        <f t="shared" ca="1" si="116"/>
        <v>0.53891247791543306</v>
      </c>
      <c r="M454" s="186">
        <f t="shared" ca="1" si="117"/>
        <v>4797060.212620711</v>
      </c>
      <c r="N454" s="39">
        <f t="shared" ca="1" si="110"/>
        <v>1010960.0613246467</v>
      </c>
      <c r="O454" s="39">
        <f t="shared" ca="1" si="111"/>
        <v>668388.84565620578</v>
      </c>
      <c r="P454" s="39">
        <f t="shared" ca="1" si="112"/>
        <v>327486.41459127638</v>
      </c>
      <c r="Q454" s="39">
        <f t="shared" ca="1" si="118"/>
        <v>6803895.5341928396</v>
      </c>
      <c r="S454" s="39">
        <f t="shared" ca="1" si="113"/>
        <v>3229.0265967796458</v>
      </c>
      <c r="T454" s="39">
        <f t="shared" ca="1" si="119"/>
        <v>90544.656993571087</v>
      </c>
      <c r="U454" s="39">
        <f t="shared" ca="1" si="120"/>
        <v>239504.62481672884</v>
      </c>
      <c r="V454" s="39">
        <f t="shared" ca="1" si="121"/>
        <v>6715913.7444182923</v>
      </c>
    </row>
    <row r="455" spans="5:22" x14ac:dyDescent="0.35">
      <c r="E455" s="4">
        <v>437</v>
      </c>
      <c r="F455" s="54">
        <f t="shared" ca="1" si="122"/>
        <v>0.88215405569490157</v>
      </c>
      <c r="G455" s="39">
        <f t="shared" ca="1" si="114"/>
        <v>65166.586293968074</v>
      </c>
      <c r="H455" s="39">
        <f t="shared" ca="1" si="107"/>
        <v>14204.642922178817</v>
      </c>
      <c r="I455" s="39">
        <f t="shared" ca="1" si="108"/>
        <v>9134.1517621666753</v>
      </c>
      <c r="J455" s="39">
        <f t="shared" ca="1" si="109"/>
        <v>4826.3942848485813</v>
      </c>
      <c r="K455" s="39">
        <f t="shared" ca="1" si="115"/>
        <v>93331.775263162141</v>
      </c>
      <c r="L455" s="54">
        <f t="shared" ca="1" si="116"/>
        <v>0.19417647427904583</v>
      </c>
      <c r="M455" s="186">
        <f t="shared" ca="1" si="117"/>
        <v>4787190.0421667947</v>
      </c>
      <c r="N455" s="39">
        <f t="shared" ca="1" si="110"/>
        <v>1043484.5373492228</v>
      </c>
      <c r="O455" s="39">
        <f t="shared" ca="1" si="111"/>
        <v>671002.16301390075</v>
      </c>
      <c r="P455" s="39">
        <f t="shared" ca="1" si="112"/>
        <v>354550.82081131637</v>
      </c>
      <c r="Q455" s="39">
        <f t="shared" ca="1" si="118"/>
        <v>6856227.5633412348</v>
      </c>
      <c r="S455" s="39">
        <f t="shared" ca="1" si="113"/>
        <v>3790.2563469727902</v>
      </c>
      <c r="T455" s="39">
        <f t="shared" ca="1" si="119"/>
        <v>92295.637325286356</v>
      </c>
      <c r="U455" s="39">
        <f t="shared" ca="1" si="120"/>
        <v>278435.2913567783</v>
      </c>
      <c r="V455" s="39">
        <f t="shared" ca="1" si="121"/>
        <v>6780112.0338866971</v>
      </c>
    </row>
    <row r="456" spans="5:22" x14ac:dyDescent="0.35">
      <c r="E456" s="4">
        <v>438</v>
      </c>
      <c r="F456" s="54">
        <f t="shared" ca="1" si="122"/>
        <v>0.84254598083417287</v>
      </c>
      <c r="G456" s="39">
        <f t="shared" ca="1" si="114"/>
        <v>63559.460046810324</v>
      </c>
      <c r="H456" s="39">
        <f t="shared" ca="1" si="107"/>
        <v>13423.416750483659</v>
      </c>
      <c r="I456" s="39">
        <f t="shared" ca="1" si="108"/>
        <v>9296.9668035465165</v>
      </c>
      <c r="J456" s="39">
        <f t="shared" ca="1" si="109"/>
        <v>4332.5787802214145</v>
      </c>
      <c r="K456" s="39">
        <f t="shared" ca="1" si="115"/>
        <v>90612.422381061915</v>
      </c>
      <c r="L456" s="54">
        <f t="shared" ca="1" si="116"/>
        <v>0.46106486128923518</v>
      </c>
      <c r="M456" s="186">
        <f t="shared" ca="1" si="117"/>
        <v>4705152.1384116607</v>
      </c>
      <c r="N456" s="39">
        <f t="shared" ca="1" si="110"/>
        <v>993702.87258283084</v>
      </c>
      <c r="O456" s="39">
        <f t="shared" ca="1" si="111"/>
        <v>688231.82582471205</v>
      </c>
      <c r="P456" s="39">
        <f t="shared" ca="1" si="112"/>
        <v>320730.26261680457</v>
      </c>
      <c r="Q456" s="39">
        <f t="shared" ca="1" si="118"/>
        <v>6707817.0994360084</v>
      </c>
      <c r="S456" s="39">
        <f t="shared" ca="1" si="113"/>
        <v>5850.8359052414144</v>
      </c>
      <c r="T456" s="39">
        <f t="shared" ca="1" si="119"/>
        <v>92130.679506081913</v>
      </c>
      <c r="U456" s="39">
        <f t="shared" ca="1" si="120"/>
        <v>433123.14249944425</v>
      </c>
      <c r="V456" s="39">
        <f t="shared" ca="1" si="121"/>
        <v>6820209.9793186476</v>
      </c>
    </row>
    <row r="457" spans="5:22" x14ac:dyDescent="0.35">
      <c r="E457" s="4">
        <v>439</v>
      </c>
      <c r="F457" s="54">
        <f t="shared" ca="1" si="122"/>
        <v>0.49197876187217393</v>
      </c>
      <c r="G457" s="39">
        <f t="shared" ca="1" si="114"/>
        <v>64408.253248409943</v>
      </c>
      <c r="H457" s="39">
        <f t="shared" ca="1" si="107"/>
        <v>13722.232989995864</v>
      </c>
      <c r="I457" s="39">
        <f t="shared" ca="1" si="108"/>
        <v>9022.4986747888579</v>
      </c>
      <c r="J457" s="39">
        <f t="shared" ca="1" si="109"/>
        <v>4647.5803216179138</v>
      </c>
      <c r="K457" s="39">
        <f t="shared" ca="1" si="115"/>
        <v>91800.565234812588</v>
      </c>
      <c r="L457" s="54">
        <f t="shared" ca="1" si="116"/>
        <v>0.49328627007330561</v>
      </c>
      <c r="M457" s="186">
        <f t="shared" ca="1" si="117"/>
        <v>4771848.3465996329</v>
      </c>
      <c r="N457" s="39">
        <f t="shared" ca="1" si="110"/>
        <v>1016646.3380464867</v>
      </c>
      <c r="O457" s="39">
        <f t="shared" ca="1" si="111"/>
        <v>668454.6344928469</v>
      </c>
      <c r="P457" s="39">
        <f t="shared" ca="1" si="112"/>
        <v>344327.74302800914</v>
      </c>
      <c r="Q457" s="39">
        <f t="shared" ca="1" si="118"/>
        <v>6801277.0621669758</v>
      </c>
      <c r="S457" s="39">
        <f t="shared" ca="1" si="113"/>
        <v>4042.6741248713406</v>
      </c>
      <c r="T457" s="39">
        <f t="shared" ca="1" si="119"/>
        <v>91195.659038066005</v>
      </c>
      <c r="U457" s="39">
        <f t="shared" ca="1" si="120"/>
        <v>299511.73748194554</v>
      </c>
      <c r="V457" s="39">
        <f t="shared" ca="1" si="121"/>
        <v>6756461.0566209117</v>
      </c>
    </row>
    <row r="458" spans="5:22" x14ac:dyDescent="0.35">
      <c r="E458" s="4">
        <v>440</v>
      </c>
      <c r="F458" s="54">
        <f t="shared" ca="1" si="122"/>
        <v>0.79685974915261137</v>
      </c>
      <c r="G458" s="39">
        <f t="shared" ca="1" si="114"/>
        <v>63291.626171278811</v>
      </c>
      <c r="H458" s="39">
        <f t="shared" ca="1" si="107"/>
        <v>14059.344228128828</v>
      </c>
      <c r="I458" s="39">
        <f t="shared" ca="1" si="108"/>
        <v>9302.9266121572582</v>
      </c>
      <c r="J458" s="39">
        <f t="shared" ca="1" si="109"/>
        <v>4595.3870053275668</v>
      </c>
      <c r="K458" s="39">
        <f t="shared" ca="1" si="115"/>
        <v>91249.284016892459</v>
      </c>
      <c r="L458" s="54">
        <f t="shared" ca="1" si="116"/>
        <v>0.915553781719597</v>
      </c>
      <c r="M458" s="186">
        <f t="shared" ca="1" si="117"/>
        <v>4754431.9301474942</v>
      </c>
      <c r="N458" s="39">
        <f t="shared" ca="1" si="110"/>
        <v>1056130.1574754592</v>
      </c>
      <c r="O458" s="39">
        <f t="shared" ca="1" si="111"/>
        <v>698830.69853450183</v>
      </c>
      <c r="P458" s="39">
        <f t="shared" ca="1" si="112"/>
        <v>345202.92858945212</v>
      </c>
      <c r="Q458" s="39">
        <f t="shared" ca="1" si="118"/>
        <v>6854595.7147469074</v>
      </c>
      <c r="S458" s="39">
        <f t="shared" ca="1" si="113"/>
        <v>5317.5959528326221</v>
      </c>
      <c r="T458" s="39">
        <f t="shared" ca="1" si="119"/>
        <v>91971.492964397519</v>
      </c>
      <c r="U458" s="39">
        <f t="shared" ca="1" si="120"/>
        <v>399454.86502989125</v>
      </c>
      <c r="V458" s="39">
        <f t="shared" ca="1" si="121"/>
        <v>6908847.6511873463</v>
      </c>
    </row>
    <row r="459" spans="5:22" x14ac:dyDescent="0.35">
      <c r="E459" s="4">
        <v>441</v>
      </c>
      <c r="F459" s="54">
        <f t="shared" ca="1" si="122"/>
        <v>0.91066383726449496</v>
      </c>
      <c r="G459" s="39">
        <f t="shared" ca="1" si="114"/>
        <v>63640.340104449184</v>
      </c>
      <c r="H459" s="39">
        <f t="shared" ca="1" si="107"/>
        <v>14375.761041684636</v>
      </c>
      <c r="I459" s="39">
        <f t="shared" ca="1" si="108"/>
        <v>9007.3091644447886</v>
      </c>
      <c r="J459" s="39">
        <f t="shared" ca="1" si="109"/>
        <v>4648.1237160383671</v>
      </c>
      <c r="K459" s="39">
        <f t="shared" ca="1" si="115"/>
        <v>91671.534026616966</v>
      </c>
      <c r="L459" s="54">
        <f t="shared" ca="1" si="116"/>
        <v>4.7133651620981598E-2</v>
      </c>
      <c r="M459" s="186">
        <f t="shared" ca="1" si="117"/>
        <v>4636840.3428480653</v>
      </c>
      <c r="N459" s="39">
        <f t="shared" ca="1" si="110"/>
        <v>1047419.1157342149</v>
      </c>
      <c r="O459" s="39">
        <f t="shared" ca="1" si="111"/>
        <v>656273.27644156979</v>
      </c>
      <c r="P459" s="39">
        <f t="shared" ca="1" si="112"/>
        <v>338662.67103070987</v>
      </c>
      <c r="Q459" s="39">
        <f t="shared" ca="1" si="118"/>
        <v>6679195.4060545592</v>
      </c>
      <c r="S459" s="39">
        <f t="shared" ca="1" si="113"/>
        <v>5417.2849927855677</v>
      </c>
      <c r="T459" s="39">
        <f t="shared" ca="1" si="119"/>
        <v>92440.695303364177</v>
      </c>
      <c r="U459" s="39">
        <f t="shared" ca="1" si="120"/>
        <v>394703.8240529045</v>
      </c>
      <c r="V459" s="39">
        <f t="shared" ca="1" si="121"/>
        <v>6735236.5590767544</v>
      </c>
    </row>
    <row r="460" spans="5:22" x14ac:dyDescent="0.35">
      <c r="E460" s="4">
        <v>442</v>
      </c>
      <c r="F460" s="54">
        <f t="shared" ca="1" si="122"/>
        <v>1.6131896619878683E-3</v>
      </c>
      <c r="G460" s="39">
        <f t="shared" ca="1" si="114"/>
        <v>60038.557240732058</v>
      </c>
      <c r="H460" s="39">
        <f t="shared" ca="1" si="107"/>
        <v>13057.623787544004</v>
      </c>
      <c r="I460" s="39">
        <f t="shared" ca="1" si="108"/>
        <v>8852.3695831270925</v>
      </c>
      <c r="J460" s="39">
        <f t="shared" ca="1" si="109"/>
        <v>4490.3306907019214</v>
      </c>
      <c r="K460" s="39">
        <f t="shared" ca="1" si="115"/>
        <v>86438.881302105059</v>
      </c>
      <c r="L460" s="54">
        <f t="shared" ca="1" si="116"/>
        <v>3.1794066945483923E-2</v>
      </c>
      <c r="M460" s="186">
        <f t="shared" ca="1" si="117"/>
        <v>4366328.2711409414</v>
      </c>
      <c r="N460" s="39">
        <f t="shared" ca="1" si="110"/>
        <v>949620.95223027491</v>
      </c>
      <c r="O460" s="39">
        <f t="shared" ca="1" si="111"/>
        <v>643792.1454776898</v>
      </c>
      <c r="P460" s="39">
        <f t="shared" ca="1" si="112"/>
        <v>326561.10910476919</v>
      </c>
      <c r="Q460" s="39">
        <f t="shared" ca="1" si="118"/>
        <v>6286302.4779536752</v>
      </c>
      <c r="S460" s="39">
        <f t="shared" ca="1" si="113"/>
        <v>6578.9201848276334</v>
      </c>
      <c r="T460" s="39">
        <f t="shared" ca="1" si="119"/>
        <v>88527.470796230773</v>
      </c>
      <c r="U460" s="39">
        <f t="shared" ca="1" si="120"/>
        <v>478454.62177602504</v>
      </c>
      <c r="V460" s="39">
        <f t="shared" ca="1" si="121"/>
        <v>6438195.9906249307</v>
      </c>
    </row>
    <row r="461" spans="5:22" x14ac:dyDescent="0.35">
      <c r="E461" s="4">
        <v>443</v>
      </c>
      <c r="F461" s="54">
        <f t="shared" ca="1" si="122"/>
        <v>0.66255754275858958</v>
      </c>
      <c r="G461" s="39">
        <f t="shared" ca="1" si="114"/>
        <v>62888.66976994546</v>
      </c>
      <c r="H461" s="39">
        <f t="shared" ca="1" si="107"/>
        <v>13931.530526867831</v>
      </c>
      <c r="I461" s="39">
        <f t="shared" ca="1" si="108"/>
        <v>9249.1465277681873</v>
      </c>
      <c r="J461" s="39">
        <f t="shared" ca="1" si="109"/>
        <v>4428.8622864894251</v>
      </c>
      <c r="K461" s="39">
        <f t="shared" ca="1" si="115"/>
        <v>90498.209111070901</v>
      </c>
      <c r="L461" s="54">
        <f t="shared" ca="1" si="116"/>
        <v>4.355387039732006E-2</v>
      </c>
      <c r="M461" s="186">
        <f t="shared" ca="1" si="117"/>
        <v>4580323.6881614774</v>
      </c>
      <c r="N461" s="39">
        <f t="shared" ca="1" si="110"/>
        <v>1014664.7960274199</v>
      </c>
      <c r="O461" s="39">
        <f t="shared" ca="1" si="111"/>
        <v>673636.20651201834</v>
      </c>
      <c r="P461" s="39">
        <f t="shared" ca="1" si="112"/>
        <v>322564.03127335716</v>
      </c>
      <c r="Q461" s="39">
        <f t="shared" ca="1" si="118"/>
        <v>6591188.7219742732</v>
      </c>
      <c r="S461" s="39">
        <f t="shared" ca="1" si="113"/>
        <v>5527.2532626108678</v>
      </c>
      <c r="T461" s="39">
        <f t="shared" ca="1" si="119"/>
        <v>91596.600087192346</v>
      </c>
      <c r="U461" s="39">
        <f t="shared" ca="1" si="120"/>
        <v>402562.32389420317</v>
      </c>
      <c r="V461" s="39">
        <f t="shared" ca="1" si="121"/>
        <v>6671187.0145951193</v>
      </c>
    </row>
    <row r="462" spans="5:22" x14ac:dyDescent="0.35">
      <c r="E462" s="4">
        <v>444</v>
      </c>
      <c r="F462" s="54">
        <f t="shared" ca="1" si="122"/>
        <v>0.71264035337274267</v>
      </c>
      <c r="G462" s="39">
        <f t="shared" ca="1" si="114"/>
        <v>62107.916934170418</v>
      </c>
      <c r="H462" s="39">
        <f t="shared" ca="1" si="107"/>
        <v>13718.838994189025</v>
      </c>
      <c r="I462" s="39">
        <f t="shared" ca="1" si="108"/>
        <v>9159.2321157077986</v>
      </c>
      <c r="J462" s="39">
        <f t="shared" ca="1" si="109"/>
        <v>4652.9749435308431</v>
      </c>
      <c r="K462" s="39">
        <f t="shared" ca="1" si="115"/>
        <v>89638.96298759809</v>
      </c>
      <c r="L462" s="54">
        <f t="shared" ca="1" si="116"/>
        <v>0.36352251314585515</v>
      </c>
      <c r="M462" s="186">
        <f t="shared" ca="1" si="117"/>
        <v>4586132.2638552096</v>
      </c>
      <c r="N462" s="39">
        <f t="shared" ca="1" si="110"/>
        <v>1013017.5545989051</v>
      </c>
      <c r="O462" s="39">
        <f t="shared" ca="1" si="111"/>
        <v>676330.03957464674</v>
      </c>
      <c r="P462" s="39">
        <f t="shared" ca="1" si="112"/>
        <v>343581.9387414736</v>
      </c>
      <c r="Q462" s="39">
        <f t="shared" ca="1" si="118"/>
        <v>6619061.7967702346</v>
      </c>
      <c r="S462" s="39">
        <f t="shared" ca="1" si="113"/>
        <v>6739.8271911579213</v>
      </c>
      <c r="T462" s="39">
        <f t="shared" ca="1" si="119"/>
        <v>91725.815235225164</v>
      </c>
      <c r="U462" s="39">
        <f t="shared" ca="1" si="120"/>
        <v>497677.92030345998</v>
      </c>
      <c r="V462" s="39">
        <f t="shared" ca="1" si="121"/>
        <v>6773157.7783322213</v>
      </c>
    </row>
    <row r="463" spans="5:22" x14ac:dyDescent="0.35">
      <c r="E463" s="4">
        <v>445</v>
      </c>
      <c r="F463" s="54">
        <f t="shared" ca="1" si="122"/>
        <v>0.84464658457044073</v>
      </c>
      <c r="G463" s="39">
        <f t="shared" ca="1" si="114"/>
        <v>66337.751494702883</v>
      </c>
      <c r="H463" s="39">
        <f t="shared" ca="1" si="107"/>
        <v>13668.25862078331</v>
      </c>
      <c r="I463" s="39">
        <f t="shared" ca="1" si="108"/>
        <v>8971.5467113650921</v>
      </c>
      <c r="J463" s="39">
        <f t="shared" ca="1" si="109"/>
        <v>4729.718112939081</v>
      </c>
      <c r="K463" s="39">
        <f t="shared" ca="1" si="115"/>
        <v>93707.274939790368</v>
      </c>
      <c r="L463" s="54">
        <f t="shared" ca="1" si="116"/>
        <v>0.5097787751586581</v>
      </c>
      <c r="M463" s="186">
        <f t="shared" ca="1" si="117"/>
        <v>4916832.4129467038</v>
      </c>
      <c r="N463" s="39">
        <f t="shared" ca="1" si="110"/>
        <v>1013066.2481162316</v>
      </c>
      <c r="O463" s="39">
        <f t="shared" ca="1" si="111"/>
        <v>664954.57971962821</v>
      </c>
      <c r="P463" s="39">
        <f t="shared" ca="1" si="112"/>
        <v>350558.02763614833</v>
      </c>
      <c r="Q463" s="39">
        <f t="shared" ca="1" si="118"/>
        <v>6945411.2684187116</v>
      </c>
      <c r="S463" s="39">
        <f t="shared" ca="1" si="113"/>
        <v>3161.1159789139656</v>
      </c>
      <c r="T463" s="39">
        <f t="shared" ca="1" si="119"/>
        <v>92138.672805765251</v>
      </c>
      <c r="U463" s="39">
        <f t="shared" ca="1" si="120"/>
        <v>234296.11580140801</v>
      </c>
      <c r="V463" s="39">
        <f t="shared" ca="1" si="121"/>
        <v>6829149.3565839715</v>
      </c>
    </row>
    <row r="464" spans="5:22" x14ac:dyDescent="0.35">
      <c r="E464" s="4">
        <v>446</v>
      </c>
      <c r="F464" s="54">
        <f t="shared" ca="1" si="122"/>
        <v>0.26478785152742457</v>
      </c>
      <c r="G464" s="39">
        <f t="shared" ca="1" si="114"/>
        <v>65476.984477745049</v>
      </c>
      <c r="H464" s="39">
        <f t="shared" ca="1" si="107"/>
        <v>14098.010638654394</v>
      </c>
      <c r="I464" s="39">
        <f t="shared" ca="1" si="108"/>
        <v>9026.9125451351592</v>
      </c>
      <c r="J464" s="39">
        <f t="shared" ca="1" si="109"/>
        <v>4491.207397100271</v>
      </c>
      <c r="K464" s="39">
        <f t="shared" ca="1" si="115"/>
        <v>93093.115058634867</v>
      </c>
      <c r="L464" s="54">
        <f t="shared" ca="1" si="116"/>
        <v>0.59428728713241352</v>
      </c>
      <c r="M464" s="186">
        <f t="shared" ca="1" si="117"/>
        <v>4863420.4464851134</v>
      </c>
      <c r="N464" s="39">
        <f t="shared" ca="1" si="110"/>
        <v>1047155.0231226793</v>
      </c>
      <c r="O464" s="39">
        <f t="shared" ca="1" si="111"/>
        <v>670490.11787592375</v>
      </c>
      <c r="P464" s="39">
        <f t="shared" ca="1" si="112"/>
        <v>333592.4838121818</v>
      </c>
      <c r="Q464" s="39">
        <f t="shared" ca="1" si="118"/>
        <v>6914658.0712958984</v>
      </c>
      <c r="S464" s="39">
        <f t="shared" ca="1" si="113"/>
        <v>2038.6720232531625</v>
      </c>
      <c r="T464" s="39">
        <f t="shared" ca="1" si="119"/>
        <v>90640.579684787765</v>
      </c>
      <c r="U464" s="39">
        <f t="shared" ca="1" si="120"/>
        <v>151426.02061853633</v>
      </c>
      <c r="V464" s="39">
        <f t="shared" ca="1" si="121"/>
        <v>6732491.6081022527</v>
      </c>
    </row>
    <row r="465" spans="5:22" x14ac:dyDescent="0.35">
      <c r="E465" s="4">
        <v>447</v>
      </c>
      <c r="F465" s="54">
        <f t="shared" ca="1" si="122"/>
        <v>0.14232895863702055</v>
      </c>
      <c r="G465" s="39">
        <f t="shared" ca="1" si="114"/>
        <v>64794.772168242074</v>
      </c>
      <c r="H465" s="39">
        <f t="shared" ca="1" si="107"/>
        <v>13844.672658077474</v>
      </c>
      <c r="I465" s="39">
        <f t="shared" ca="1" si="108"/>
        <v>8987.4638623737155</v>
      </c>
      <c r="J465" s="39">
        <f t="shared" ca="1" si="109"/>
        <v>4612.1764719590992</v>
      </c>
      <c r="K465" s="39">
        <f t="shared" ca="1" si="115"/>
        <v>92239.085160652365</v>
      </c>
      <c r="L465" s="54">
        <f t="shared" ca="1" si="116"/>
        <v>0.21239976420988516</v>
      </c>
      <c r="M465" s="186">
        <f t="shared" ca="1" si="117"/>
        <v>4762972.4311529929</v>
      </c>
      <c r="N465" s="39">
        <f t="shared" ca="1" si="110"/>
        <v>1017702.3852717666</v>
      </c>
      <c r="O465" s="39">
        <f t="shared" ca="1" si="111"/>
        <v>660655.80864023569</v>
      </c>
      <c r="P465" s="39">
        <f t="shared" ca="1" si="112"/>
        <v>339034.59566944354</v>
      </c>
      <c r="Q465" s="39">
        <f t="shared" ca="1" si="118"/>
        <v>6780365.2207344389</v>
      </c>
      <c r="S465" s="39">
        <f t="shared" ca="1" si="113"/>
        <v>2611.1797455734049</v>
      </c>
      <c r="T465" s="39">
        <f t="shared" ca="1" si="119"/>
        <v>90238.088434266669</v>
      </c>
      <c r="U465" s="39">
        <f t="shared" ca="1" si="120"/>
        <v>191944.1449482704</v>
      </c>
      <c r="V465" s="39">
        <f t="shared" ca="1" si="121"/>
        <v>6633274.7700132653</v>
      </c>
    </row>
    <row r="466" spans="5:22" x14ac:dyDescent="0.35">
      <c r="E466" s="4">
        <v>448</v>
      </c>
      <c r="F466" s="54">
        <f t="shared" ca="1" si="122"/>
        <v>0.29477797314260901</v>
      </c>
      <c r="G466" s="39">
        <f t="shared" ca="1" si="114"/>
        <v>63185.419582755545</v>
      </c>
      <c r="H466" s="39">
        <f t="shared" ca="1" si="107"/>
        <v>13691.16056039843</v>
      </c>
      <c r="I466" s="39">
        <f t="shared" ca="1" si="108"/>
        <v>9245.9792615624283</v>
      </c>
      <c r="J466" s="39">
        <f t="shared" ca="1" si="109"/>
        <v>4429.771583017091</v>
      </c>
      <c r="K466" s="39">
        <f t="shared" ca="1" si="115"/>
        <v>90552.330987733498</v>
      </c>
      <c r="L466" s="54">
        <f t="shared" ca="1" si="116"/>
        <v>9.2484165039777411E-2</v>
      </c>
      <c r="M466" s="186">
        <f t="shared" ca="1" si="117"/>
        <v>4619973.9238239918</v>
      </c>
      <c r="N466" s="39">
        <f t="shared" ca="1" si="110"/>
        <v>1001066.4674479911</v>
      </c>
      <c r="O466" s="39">
        <f t="shared" ca="1" si="111"/>
        <v>676044.93838470697</v>
      </c>
      <c r="P466" s="39">
        <f t="shared" ca="1" si="112"/>
        <v>323894.80575073801</v>
      </c>
      <c r="Q466" s="39">
        <f t="shared" ca="1" si="118"/>
        <v>6620980.1354074283</v>
      </c>
      <c r="S466" s="39">
        <f t="shared" ca="1" si="113"/>
        <v>4599.3596423462313</v>
      </c>
      <c r="T466" s="39">
        <f t="shared" ca="1" si="119"/>
        <v>90721.919047062634</v>
      </c>
      <c r="U466" s="39">
        <f t="shared" ca="1" si="120"/>
        <v>336294.69827446155</v>
      </c>
      <c r="V466" s="39">
        <f t="shared" ca="1" si="121"/>
        <v>6633380.0279311519</v>
      </c>
    </row>
    <row r="467" spans="5:22" x14ac:dyDescent="0.35">
      <c r="E467" s="4">
        <v>449</v>
      </c>
      <c r="F467" s="54">
        <f t="shared" ca="1" si="122"/>
        <v>0.692907317890191</v>
      </c>
      <c r="G467" s="39">
        <f t="shared" ca="1" si="114"/>
        <v>66288.792197198229</v>
      </c>
      <c r="H467" s="39">
        <f t="shared" ref="H467:H518" ca="1" si="123">NORMINV($F467,$C$6,$C$6*$D$6/2)*NORMINV(RAND(),D$10,D$10*$D$14/2)</f>
        <v>13135.21427341183</v>
      </c>
      <c r="I467" s="39">
        <f t="shared" ref="I467:I518" ca="1" si="124">NORMINV($F467,$C$6,$C$6*$D$6/2)*NORMINV(RAND(),D$11,D$11*$D$14/2)</f>
        <v>8940.9024859392848</v>
      </c>
      <c r="J467" s="39">
        <f t="shared" ref="J467:J518" ca="1" si="125">NORMINV($F467,$C$6,$C$6*$D$6/2)*NORMINV(RAND(),D$12,D$12*$D$14/2)</f>
        <v>4670.7681645068978</v>
      </c>
      <c r="K467" s="39">
        <f t="shared" ca="1" si="115"/>
        <v>93035.677121056229</v>
      </c>
      <c r="L467" s="54">
        <f t="shared" ca="1" si="116"/>
        <v>0.76666660978469425</v>
      </c>
      <c r="M467" s="186">
        <f t="shared" ca="1" si="117"/>
        <v>4947754.5899060294</v>
      </c>
      <c r="N467" s="39">
        <f t="shared" ref="N467:N518" ca="1" si="126">H467*NORMINV($L467,$C$17,$C$17*$C$20/2)</f>
        <v>980404.29696378508</v>
      </c>
      <c r="O467" s="39">
        <f t="shared" ref="O467:O518" ca="1" si="127">I467*NORMINV($L467,$C$17,$C$17*$C$20/2)</f>
        <v>667343.45047514781</v>
      </c>
      <c r="P467" s="39">
        <f t="shared" ref="P467:P518" ca="1" si="128">J467*NORMINV($L467,$C$17,$C$17*$C$20/2)</f>
        <v>348623.25678793597</v>
      </c>
      <c r="Q467" s="39">
        <f t="shared" ca="1" si="118"/>
        <v>6944125.5941328984</v>
      </c>
      <c r="S467" s="39">
        <f t="shared" ref="S467:S518" ca="1" si="129">NORMINV($F467,$C$6,$C$6*$D$6/2)-G467-H467-I467</f>
        <v>3308.9082719845228</v>
      </c>
      <c r="T467" s="39">
        <f t="shared" ca="1" si="119"/>
        <v>91673.817228533851</v>
      </c>
      <c r="U467" s="39">
        <f t="shared" ca="1" si="120"/>
        <v>246974.87384573914</v>
      </c>
      <c r="V467" s="39">
        <f t="shared" ca="1" si="121"/>
        <v>6842477.2111907015</v>
      </c>
    </row>
    <row r="468" spans="5:22" x14ac:dyDescent="0.35">
      <c r="E468" s="4">
        <v>450</v>
      </c>
      <c r="F468" s="54">
        <f t="shared" ca="1" si="122"/>
        <v>0.44851731516595961</v>
      </c>
      <c r="G468" s="39">
        <f t="shared" ref="G468:G518" ca="1" si="130">NORMINV($F468,$C$6,$C$6*$D$6/2)*NORMINV(RAND(),D$9,D$9*$D$14/2)</f>
        <v>64542.178680104786</v>
      </c>
      <c r="H468" s="39">
        <f t="shared" ca="1" si="123"/>
        <v>13320.73050264118</v>
      </c>
      <c r="I468" s="39">
        <f t="shared" ca="1" si="124"/>
        <v>9411.5556077088004</v>
      </c>
      <c r="J468" s="39">
        <f t="shared" ca="1" si="125"/>
        <v>4331.5776946450869</v>
      </c>
      <c r="K468" s="39">
        <f t="shared" ref="K468:K518" ca="1" si="131">SUM(G468:J468)</f>
        <v>91606.042485099853</v>
      </c>
      <c r="L468" s="54">
        <f t="shared" ref="L468:L519" ca="1" si="132">RAND()</f>
        <v>0.85961817716738853</v>
      </c>
      <c r="M468" s="186">
        <f t="shared" ref="M468:M518" ca="1" si="133">G468*NORMINV($L468,$C$17,$C$17*$C$20/2)</f>
        <v>4834160.5600877311</v>
      </c>
      <c r="N468" s="39">
        <f t="shared" ca="1" si="126"/>
        <v>997712.67943384929</v>
      </c>
      <c r="O468" s="39">
        <f t="shared" ca="1" si="127"/>
        <v>704918.42479254422</v>
      </c>
      <c r="P468" s="39">
        <f t="shared" ca="1" si="128"/>
        <v>324431.90612131689</v>
      </c>
      <c r="Q468" s="39">
        <f t="shared" ref="Q468:Q518" ca="1" si="134">SUM(M468:P468)</f>
        <v>6861223.570435442</v>
      </c>
      <c r="S468" s="39">
        <f t="shared" ca="1" si="129"/>
        <v>3821.4967802809642</v>
      </c>
      <c r="T468" s="39">
        <f t="shared" ref="T468:T518" ca="1" si="135">SUM(G468:I468)+S468</f>
        <v>91095.96157073573</v>
      </c>
      <c r="U468" s="39">
        <f t="shared" ref="U468:U518" ca="1" si="136">S468*NORMINV($L468,$C$17,$C$17*$C$20/2)</f>
        <v>286227.22990649584</v>
      </c>
      <c r="V468" s="39">
        <f t="shared" ref="V468:V518" ca="1" si="137">SUM(M468:O468)+U468</f>
        <v>6823018.8942206204</v>
      </c>
    </row>
    <row r="469" spans="5:22" x14ac:dyDescent="0.35">
      <c r="E469" s="4">
        <v>451</v>
      </c>
      <c r="F469" s="54">
        <f t="shared" ref="F469:F517" ca="1" si="138">RAND()</f>
        <v>0.24138436400033114</v>
      </c>
      <c r="G469" s="39">
        <f t="shared" ca="1" si="130"/>
        <v>62802.057254348714</v>
      </c>
      <c r="H469" s="39">
        <f t="shared" ca="1" si="123"/>
        <v>14310.484056293481</v>
      </c>
      <c r="I469" s="39">
        <f t="shared" ca="1" si="124"/>
        <v>9151.8631898876592</v>
      </c>
      <c r="J469" s="39">
        <f t="shared" ca="1" si="125"/>
        <v>4494.1653858022091</v>
      </c>
      <c r="K469" s="39">
        <f t="shared" ca="1" si="131"/>
        <v>90758.569886332058</v>
      </c>
      <c r="L469" s="54">
        <f t="shared" ca="1" si="132"/>
        <v>0.66772047703859272</v>
      </c>
      <c r="M469" s="186">
        <f t="shared" ca="1" si="133"/>
        <v>4673811.8671717523</v>
      </c>
      <c r="N469" s="39">
        <f t="shared" ca="1" si="126"/>
        <v>1065005.0831359546</v>
      </c>
      <c r="O469" s="39">
        <f t="shared" ca="1" si="127"/>
        <v>681093.71975497482</v>
      </c>
      <c r="P469" s="39">
        <f t="shared" ca="1" si="128"/>
        <v>334461.71083416865</v>
      </c>
      <c r="Q469" s="39">
        <f t="shared" ca="1" si="134"/>
        <v>6754372.3808968505</v>
      </c>
      <c r="S469" s="39">
        <f t="shared" ca="1" si="129"/>
        <v>4309.4042120638333</v>
      </c>
      <c r="T469" s="39">
        <f t="shared" ca="1" si="135"/>
        <v>90573.808712593687</v>
      </c>
      <c r="U469" s="39">
        <f t="shared" ca="1" si="136"/>
        <v>320711.54078936158</v>
      </c>
      <c r="V469" s="39">
        <f t="shared" ca="1" si="137"/>
        <v>6740622.2108520437</v>
      </c>
    </row>
    <row r="470" spans="5:22" x14ac:dyDescent="0.35">
      <c r="E470" s="4">
        <v>452</v>
      </c>
      <c r="F470" s="54">
        <f t="shared" ca="1" si="138"/>
        <v>0.60025045680452471</v>
      </c>
      <c r="G470" s="39">
        <f t="shared" ca="1" si="130"/>
        <v>63843.971640509801</v>
      </c>
      <c r="H470" s="39">
        <f t="shared" ca="1" si="123"/>
        <v>13753.260989136712</v>
      </c>
      <c r="I470" s="39">
        <f t="shared" ca="1" si="124"/>
        <v>9109.3031439959814</v>
      </c>
      <c r="J470" s="39">
        <f t="shared" ca="1" si="125"/>
        <v>4656.5545041987543</v>
      </c>
      <c r="K470" s="39">
        <f t="shared" ca="1" si="131"/>
        <v>91363.090277841256</v>
      </c>
      <c r="L470" s="54">
        <f t="shared" ca="1" si="132"/>
        <v>0.77323604146374114</v>
      </c>
      <c r="M470" s="186">
        <f t="shared" ca="1" si="133"/>
        <v>4766298.1287620626</v>
      </c>
      <c r="N470" s="39">
        <f t="shared" ca="1" si="126"/>
        <v>1026755.3918168982</v>
      </c>
      <c r="O470" s="39">
        <f t="shared" ca="1" si="127"/>
        <v>680058.79668684909</v>
      </c>
      <c r="P470" s="39">
        <f t="shared" ca="1" si="128"/>
        <v>347637.00392596459</v>
      </c>
      <c r="Q470" s="39">
        <f t="shared" ca="1" si="134"/>
        <v>6820749.3211917747</v>
      </c>
      <c r="S470" s="39">
        <f t="shared" ca="1" si="129"/>
        <v>4739.1436205891787</v>
      </c>
      <c r="T470" s="39">
        <f t="shared" ca="1" si="135"/>
        <v>91445.679394231687</v>
      </c>
      <c r="U470" s="39">
        <f t="shared" ca="1" si="136"/>
        <v>353802.72859491699</v>
      </c>
      <c r="V470" s="39">
        <f t="shared" ca="1" si="137"/>
        <v>6826915.0458607273</v>
      </c>
    </row>
    <row r="471" spans="5:22" x14ac:dyDescent="0.35">
      <c r="E471" s="4">
        <v>453</v>
      </c>
      <c r="F471" s="54">
        <f t="shared" ca="1" si="138"/>
        <v>0.41637342708135217</v>
      </c>
      <c r="G471" s="39">
        <f t="shared" ca="1" si="130"/>
        <v>63019.240056066417</v>
      </c>
      <c r="H471" s="39">
        <f t="shared" ca="1" si="123"/>
        <v>13492.975006915891</v>
      </c>
      <c r="I471" s="39">
        <f t="shared" ca="1" si="124"/>
        <v>9162.4022043938039</v>
      </c>
      <c r="J471" s="39">
        <f t="shared" ca="1" si="125"/>
        <v>4512.6253937474712</v>
      </c>
      <c r="K471" s="39">
        <f t="shared" ca="1" si="131"/>
        <v>90187.242661123586</v>
      </c>
      <c r="L471" s="54">
        <f t="shared" ca="1" si="132"/>
        <v>0.73533368982670622</v>
      </c>
      <c r="M471" s="186">
        <f t="shared" ca="1" si="133"/>
        <v>4699099.4350895267</v>
      </c>
      <c r="N471" s="39">
        <f t="shared" ca="1" si="126"/>
        <v>1006118.6262523335</v>
      </c>
      <c r="O471" s="39">
        <f t="shared" ca="1" si="127"/>
        <v>683204.66867618717</v>
      </c>
      <c r="P471" s="39">
        <f t="shared" ca="1" si="128"/>
        <v>336488.91068289097</v>
      </c>
      <c r="Q471" s="39">
        <f t="shared" ca="1" si="134"/>
        <v>6724911.6407009382</v>
      </c>
      <c r="S471" s="39">
        <f t="shared" ca="1" si="129"/>
        <v>5346.7570514312738</v>
      </c>
      <c r="T471" s="39">
        <f t="shared" ca="1" si="135"/>
        <v>91021.374318807386</v>
      </c>
      <c r="U471" s="39">
        <f t="shared" ca="1" si="136"/>
        <v>398686.8616249371</v>
      </c>
      <c r="V471" s="39">
        <f t="shared" ca="1" si="137"/>
        <v>6787109.5916429851</v>
      </c>
    </row>
    <row r="472" spans="5:22" x14ac:dyDescent="0.35">
      <c r="E472" s="4">
        <v>454</v>
      </c>
      <c r="F472" s="54">
        <f t="shared" ca="1" si="138"/>
        <v>0.16262857202956749</v>
      </c>
      <c r="G472" s="39">
        <f t="shared" ca="1" si="130"/>
        <v>60322.052678119442</v>
      </c>
      <c r="H472" s="39">
        <f t="shared" ca="1" si="123"/>
        <v>13092.395207681442</v>
      </c>
      <c r="I472" s="39">
        <f t="shared" ca="1" si="124"/>
        <v>9009.2659893667496</v>
      </c>
      <c r="J472" s="39">
        <f t="shared" ca="1" si="125"/>
        <v>4686.0505084549068</v>
      </c>
      <c r="K472" s="39">
        <f t="shared" ca="1" si="131"/>
        <v>87109.764383622532</v>
      </c>
      <c r="L472" s="54">
        <f t="shared" ca="1" si="132"/>
        <v>0.92766899462790131</v>
      </c>
      <c r="M472" s="186">
        <f t="shared" ca="1" si="133"/>
        <v>4535063.6875051437</v>
      </c>
      <c r="N472" s="39">
        <f t="shared" ca="1" si="126"/>
        <v>984297.50734194508</v>
      </c>
      <c r="O472" s="39">
        <f t="shared" ca="1" si="127"/>
        <v>677324.34865023219</v>
      </c>
      <c r="P472" s="39">
        <f t="shared" ca="1" si="128"/>
        <v>352301.2986992966</v>
      </c>
      <c r="Q472" s="39">
        <f t="shared" ca="1" si="134"/>
        <v>6548986.8421966173</v>
      </c>
      <c r="S472" s="39">
        <f t="shared" ca="1" si="129"/>
        <v>7893.003072547499</v>
      </c>
      <c r="T472" s="39">
        <f t="shared" ca="1" si="135"/>
        <v>90316.716947715118</v>
      </c>
      <c r="U472" s="39">
        <f t="shared" ca="1" si="136"/>
        <v>593402.74460952939</v>
      </c>
      <c r="V472" s="39">
        <f t="shared" ca="1" si="137"/>
        <v>6790088.2881068494</v>
      </c>
    </row>
    <row r="473" spans="5:22" x14ac:dyDescent="0.35">
      <c r="E473" s="4">
        <v>455</v>
      </c>
      <c r="F473" s="54">
        <f t="shared" ca="1" si="138"/>
        <v>0.26876456042166708</v>
      </c>
      <c r="G473" s="39">
        <f t="shared" ca="1" si="130"/>
        <v>65579.429554379501</v>
      </c>
      <c r="H473" s="39">
        <f t="shared" ca="1" si="123"/>
        <v>13672.597648838411</v>
      </c>
      <c r="I473" s="39">
        <f t="shared" ca="1" si="124"/>
        <v>9572.3445427566785</v>
      </c>
      <c r="J473" s="39">
        <f t="shared" ca="1" si="125"/>
        <v>4564.1516835803795</v>
      </c>
      <c r="K473" s="39">
        <f t="shared" ca="1" si="131"/>
        <v>93388.52342955496</v>
      </c>
      <c r="L473" s="54">
        <f t="shared" ca="1" si="132"/>
        <v>0.66948699190234462</v>
      </c>
      <c r="M473" s="186">
        <f t="shared" ca="1" si="133"/>
        <v>4880744.2117632683</v>
      </c>
      <c r="N473" s="39">
        <f t="shared" ca="1" si="126"/>
        <v>1017582.0724241058</v>
      </c>
      <c r="O473" s="39">
        <f t="shared" ca="1" si="127"/>
        <v>712421.03716870956</v>
      </c>
      <c r="P473" s="39">
        <f t="shared" ca="1" si="128"/>
        <v>339686.65269911388</v>
      </c>
      <c r="Q473" s="39">
        <f t="shared" ca="1" si="134"/>
        <v>6950433.974055198</v>
      </c>
      <c r="S473" s="39">
        <f t="shared" ca="1" si="129"/>
        <v>1827.2449334711619</v>
      </c>
      <c r="T473" s="39">
        <f t="shared" ca="1" si="135"/>
        <v>90651.616679445739</v>
      </c>
      <c r="U473" s="39">
        <f t="shared" ca="1" si="136"/>
        <v>135992.56951629816</v>
      </c>
      <c r="V473" s="39">
        <f t="shared" ca="1" si="137"/>
        <v>6746739.8908723826</v>
      </c>
    </row>
    <row r="474" spans="5:22" x14ac:dyDescent="0.35">
      <c r="E474" s="4">
        <v>456</v>
      </c>
      <c r="F474" s="54">
        <f t="shared" ca="1" si="138"/>
        <v>0.64219147510410335</v>
      </c>
      <c r="G474" s="39">
        <f t="shared" ca="1" si="130"/>
        <v>63769.783778661345</v>
      </c>
      <c r="H474" s="39">
        <f t="shared" ca="1" si="123"/>
        <v>13902.609607227196</v>
      </c>
      <c r="I474" s="39">
        <f t="shared" ca="1" si="124"/>
        <v>8910.3153807376693</v>
      </c>
      <c r="J474" s="39">
        <f t="shared" ca="1" si="125"/>
        <v>4470.7616423701975</v>
      </c>
      <c r="K474" s="39">
        <f t="shared" ca="1" si="131"/>
        <v>91053.470408996407</v>
      </c>
      <c r="L474" s="54">
        <f t="shared" ca="1" si="132"/>
        <v>9.1135558006552042E-3</v>
      </c>
      <c r="M474" s="186">
        <f t="shared" ca="1" si="133"/>
        <v>4613777.005258956</v>
      </c>
      <c r="N474" s="39">
        <f t="shared" ca="1" si="126"/>
        <v>1005861.0319513236</v>
      </c>
      <c r="O474" s="39">
        <f t="shared" ca="1" si="127"/>
        <v>644665.94956542668</v>
      </c>
      <c r="P474" s="39">
        <f t="shared" ca="1" si="128"/>
        <v>323461.92882127385</v>
      </c>
      <c r="Q474" s="39">
        <f t="shared" ca="1" si="134"/>
        <v>6587765.9155969806</v>
      </c>
      <c r="S474" s="39">
        <f t="shared" ca="1" si="129"/>
        <v>4963.6045422001607</v>
      </c>
      <c r="T474" s="39">
        <f t="shared" ca="1" si="135"/>
        <v>91546.313308826371</v>
      </c>
      <c r="U474" s="39">
        <f t="shared" ca="1" si="136"/>
        <v>359119.36881406099</v>
      </c>
      <c r="V474" s="39">
        <f t="shared" ca="1" si="137"/>
        <v>6623423.3555897679</v>
      </c>
    </row>
    <row r="475" spans="5:22" x14ac:dyDescent="0.35">
      <c r="E475" s="4">
        <v>457</v>
      </c>
      <c r="F475" s="54">
        <f t="shared" ca="1" si="138"/>
        <v>0.42807962455069548</v>
      </c>
      <c r="G475" s="39">
        <f t="shared" ca="1" si="130"/>
        <v>64687.399168048636</v>
      </c>
      <c r="H475" s="39">
        <f t="shared" ca="1" si="123"/>
        <v>13369.58145730393</v>
      </c>
      <c r="I475" s="39">
        <f t="shared" ca="1" si="124"/>
        <v>9364.8126889876803</v>
      </c>
      <c r="J475" s="39">
        <f t="shared" ca="1" si="125"/>
        <v>4680.8543753089698</v>
      </c>
      <c r="K475" s="39">
        <f t="shared" ca="1" si="131"/>
        <v>92102.647689649209</v>
      </c>
      <c r="L475" s="54">
        <f t="shared" ca="1" si="132"/>
        <v>0.34711540101657112</v>
      </c>
      <c r="M475" s="186">
        <f t="shared" ca="1" si="133"/>
        <v>4774492.7114677709</v>
      </c>
      <c r="N475" s="39">
        <f t="shared" ca="1" si="126"/>
        <v>986791.40055458585</v>
      </c>
      <c r="O475" s="39">
        <f t="shared" ca="1" si="127"/>
        <v>691204.6318584641</v>
      </c>
      <c r="P475" s="39">
        <f t="shared" ca="1" si="128"/>
        <v>345487.7671043158</v>
      </c>
      <c r="Q475" s="39">
        <f t="shared" ca="1" si="134"/>
        <v>6797976.510985137</v>
      </c>
      <c r="S475" s="39">
        <f t="shared" ca="1" si="129"/>
        <v>3626.8672476520169</v>
      </c>
      <c r="T475" s="39">
        <f t="shared" ca="1" si="135"/>
        <v>91048.660561992248</v>
      </c>
      <c r="U475" s="39">
        <f t="shared" ca="1" si="136"/>
        <v>267694.34947276296</v>
      </c>
      <c r="V475" s="39">
        <f t="shared" ca="1" si="137"/>
        <v>6720183.0933535844</v>
      </c>
    </row>
    <row r="476" spans="5:22" x14ac:dyDescent="0.35">
      <c r="E476" s="4">
        <v>458</v>
      </c>
      <c r="F476" s="54">
        <f t="shared" ca="1" si="138"/>
        <v>0.1608474109401673</v>
      </c>
      <c r="G476" s="39">
        <f t="shared" ca="1" si="130"/>
        <v>64699.245426009307</v>
      </c>
      <c r="H476" s="39">
        <f t="shared" ca="1" si="123"/>
        <v>13834.700486965645</v>
      </c>
      <c r="I476" s="39">
        <f t="shared" ca="1" si="124"/>
        <v>8739.1297524222664</v>
      </c>
      <c r="J476" s="39">
        <f t="shared" ca="1" si="125"/>
        <v>4742.9020121935991</v>
      </c>
      <c r="K476" s="39">
        <f t="shared" ca="1" si="131"/>
        <v>92015.97767759081</v>
      </c>
      <c r="L476" s="54">
        <f t="shared" ca="1" si="132"/>
        <v>0.31465296616106497</v>
      </c>
      <c r="M476" s="186">
        <f t="shared" ca="1" si="133"/>
        <v>4771072.2235557074</v>
      </c>
      <c r="N476" s="39">
        <f t="shared" ca="1" si="126"/>
        <v>1020202.8598627155</v>
      </c>
      <c r="O476" s="39">
        <f t="shared" ca="1" si="127"/>
        <v>644443.6707923275</v>
      </c>
      <c r="P476" s="39">
        <f t="shared" ca="1" si="128"/>
        <v>349752.58058151219</v>
      </c>
      <c r="Q476" s="39">
        <f t="shared" ca="1" si="134"/>
        <v>6785471.3347922629</v>
      </c>
      <c r="S476" s="39">
        <f t="shared" ca="1" si="129"/>
        <v>3037.010857802672</v>
      </c>
      <c r="T476" s="39">
        <f t="shared" ca="1" si="135"/>
        <v>90310.086523199876</v>
      </c>
      <c r="U476" s="39">
        <f t="shared" ca="1" si="136"/>
        <v>223956.21542248272</v>
      </c>
      <c r="V476" s="39">
        <f t="shared" ca="1" si="137"/>
        <v>6659674.9696332337</v>
      </c>
    </row>
    <row r="477" spans="5:22" x14ac:dyDescent="0.35">
      <c r="E477" s="4">
        <v>459</v>
      </c>
      <c r="F477" s="54">
        <f t="shared" ca="1" si="138"/>
        <v>0.21387649887742777</v>
      </c>
      <c r="G477" s="39">
        <f t="shared" ca="1" si="130"/>
        <v>62855.910826879597</v>
      </c>
      <c r="H477" s="39">
        <f t="shared" ca="1" si="123"/>
        <v>13750.541381804684</v>
      </c>
      <c r="I477" s="39">
        <f t="shared" ca="1" si="124"/>
        <v>8846.5249397831922</v>
      </c>
      <c r="J477" s="39">
        <f t="shared" ca="1" si="125"/>
        <v>4466.7474858078212</v>
      </c>
      <c r="K477" s="39">
        <f t="shared" ca="1" si="131"/>
        <v>89919.724634275291</v>
      </c>
      <c r="L477" s="54">
        <f t="shared" ca="1" si="132"/>
        <v>0.88225188393665888</v>
      </c>
      <c r="M477" s="186">
        <f t="shared" ca="1" si="133"/>
        <v>4712877.2722189045</v>
      </c>
      <c r="N477" s="39">
        <f t="shared" ca="1" si="126"/>
        <v>1031002.702951842</v>
      </c>
      <c r="O477" s="39">
        <f t="shared" ca="1" si="127"/>
        <v>663304.14718917047</v>
      </c>
      <c r="P477" s="39">
        <f t="shared" ca="1" si="128"/>
        <v>334912.5393248187</v>
      </c>
      <c r="Q477" s="39">
        <f t="shared" ca="1" si="134"/>
        <v>6742096.6616847357</v>
      </c>
      <c r="S477" s="39">
        <f t="shared" ca="1" si="129"/>
        <v>5037.6569654006726</v>
      </c>
      <c r="T477" s="39">
        <f t="shared" ca="1" si="135"/>
        <v>90490.634113868146</v>
      </c>
      <c r="U477" s="39">
        <f t="shared" ca="1" si="136"/>
        <v>377718.79693005985</v>
      </c>
      <c r="V477" s="39">
        <f t="shared" ca="1" si="137"/>
        <v>6784902.9192899764</v>
      </c>
    </row>
    <row r="478" spans="5:22" x14ac:dyDescent="0.35">
      <c r="E478" s="4">
        <v>460</v>
      </c>
      <c r="F478" s="54">
        <f t="shared" ca="1" si="138"/>
        <v>0.13706143067479137</v>
      </c>
      <c r="G478" s="39">
        <f t="shared" ca="1" si="130"/>
        <v>62018.722363992631</v>
      </c>
      <c r="H478" s="39">
        <f t="shared" ca="1" si="123"/>
        <v>13419.621460280423</v>
      </c>
      <c r="I478" s="39">
        <f t="shared" ca="1" si="124"/>
        <v>8812.554591697146</v>
      </c>
      <c r="J478" s="39">
        <f t="shared" ca="1" si="125"/>
        <v>4664.3343230254441</v>
      </c>
      <c r="K478" s="39">
        <f t="shared" ca="1" si="131"/>
        <v>88915.232738995634</v>
      </c>
      <c r="L478" s="54">
        <f t="shared" ca="1" si="132"/>
        <v>0.82164199613382172</v>
      </c>
      <c r="M478" s="186">
        <f t="shared" ca="1" si="133"/>
        <v>4637942.131596203</v>
      </c>
      <c r="N478" s="39">
        <f t="shared" ca="1" si="126"/>
        <v>1003558.6898327117</v>
      </c>
      <c r="O478" s="39">
        <f t="shared" ca="1" si="127"/>
        <v>659028.70407329872</v>
      </c>
      <c r="P478" s="39">
        <f t="shared" ca="1" si="128"/>
        <v>348812.61412714602</v>
      </c>
      <c r="Q478" s="39">
        <f t="shared" ca="1" si="134"/>
        <v>6649342.1396293594</v>
      </c>
      <c r="S478" s="39">
        <f t="shared" ca="1" si="129"/>
        <v>5965.5695058623041</v>
      </c>
      <c r="T478" s="39">
        <f t="shared" ca="1" si="135"/>
        <v>90216.467921832504</v>
      </c>
      <c r="U478" s="39">
        <f t="shared" ca="1" si="136"/>
        <v>446122.80123764742</v>
      </c>
      <c r="V478" s="39">
        <f t="shared" ca="1" si="137"/>
        <v>6746652.3267398607</v>
      </c>
    </row>
    <row r="479" spans="5:22" x14ac:dyDescent="0.35">
      <c r="E479" s="4">
        <v>461</v>
      </c>
      <c r="F479" s="54">
        <f t="shared" ca="1" si="138"/>
        <v>0.97185934137003671</v>
      </c>
      <c r="G479" s="39">
        <f t="shared" ca="1" si="130"/>
        <v>62280.162353563253</v>
      </c>
      <c r="H479" s="39">
        <f t="shared" ca="1" si="123"/>
        <v>13948.151287249158</v>
      </c>
      <c r="I479" s="39">
        <f t="shared" ca="1" si="124"/>
        <v>9369.4446180422638</v>
      </c>
      <c r="J479" s="39">
        <f t="shared" ca="1" si="125"/>
        <v>4637.3891853606556</v>
      </c>
      <c r="K479" s="39">
        <f t="shared" ca="1" si="131"/>
        <v>90235.147444215341</v>
      </c>
      <c r="L479" s="54">
        <f t="shared" ca="1" si="132"/>
        <v>8.0363981637512572E-2</v>
      </c>
      <c r="M479" s="186">
        <f t="shared" ca="1" si="133"/>
        <v>4550229.3344284017</v>
      </c>
      <c r="N479" s="39">
        <f t="shared" ca="1" si="126"/>
        <v>1019061.0420696058</v>
      </c>
      <c r="O479" s="39">
        <f t="shared" ca="1" si="127"/>
        <v>684537.74263289222</v>
      </c>
      <c r="P479" s="39">
        <f t="shared" ca="1" si="128"/>
        <v>338810.68239029433</v>
      </c>
      <c r="Q479" s="39">
        <f t="shared" ca="1" si="134"/>
        <v>6592638.8015211932</v>
      </c>
      <c r="S479" s="39">
        <f t="shared" ca="1" si="129"/>
        <v>7357.3810806370057</v>
      </c>
      <c r="T479" s="39">
        <f t="shared" ca="1" si="135"/>
        <v>92955.139339491681</v>
      </c>
      <c r="U479" s="39">
        <f t="shared" ca="1" si="136"/>
        <v>537535.06658557488</v>
      </c>
      <c r="V479" s="39">
        <f t="shared" ca="1" si="137"/>
        <v>6791363.1857164744</v>
      </c>
    </row>
    <row r="480" spans="5:22" x14ac:dyDescent="0.35">
      <c r="E480" s="4">
        <v>462</v>
      </c>
      <c r="F480" s="54">
        <f t="shared" ca="1" si="138"/>
        <v>0.67831833057692426</v>
      </c>
      <c r="G480" s="39">
        <f t="shared" ca="1" si="130"/>
        <v>63783.794698504513</v>
      </c>
      <c r="H480" s="39">
        <f t="shared" ca="1" si="123"/>
        <v>14380.300246652181</v>
      </c>
      <c r="I480" s="39">
        <f t="shared" ca="1" si="124"/>
        <v>9373.6176526846411</v>
      </c>
      <c r="J480" s="39">
        <f t="shared" ca="1" si="125"/>
        <v>4694.4030042520008</v>
      </c>
      <c r="K480" s="39">
        <f t="shared" ca="1" si="131"/>
        <v>92232.115602093341</v>
      </c>
      <c r="L480" s="54">
        <f t="shared" ca="1" si="132"/>
        <v>0.1025976437713928</v>
      </c>
      <c r="M480" s="186">
        <f t="shared" ca="1" si="133"/>
        <v>4666501.2494559838</v>
      </c>
      <c r="N480" s="39">
        <f t="shared" ca="1" si="126"/>
        <v>1052080.5384150022</v>
      </c>
      <c r="O480" s="39">
        <f t="shared" ca="1" si="127"/>
        <v>685785.45216597361</v>
      </c>
      <c r="P480" s="39">
        <f t="shared" ca="1" si="128"/>
        <v>343448.32552437508</v>
      </c>
      <c r="Q480" s="39">
        <f t="shared" ca="1" si="134"/>
        <v>6747815.5655613346</v>
      </c>
      <c r="S480" s="39">
        <f t="shared" ca="1" si="129"/>
        <v>4098.6095306568932</v>
      </c>
      <c r="T480" s="39">
        <f t="shared" ca="1" si="135"/>
        <v>91636.322128498228</v>
      </c>
      <c r="U480" s="39">
        <f t="shared" ca="1" si="136"/>
        <v>299859.33866507682</v>
      </c>
      <c r="V480" s="39">
        <f t="shared" ca="1" si="137"/>
        <v>6704226.5787020363</v>
      </c>
    </row>
    <row r="481" spans="5:22" x14ac:dyDescent="0.35">
      <c r="E481" s="4">
        <v>463</v>
      </c>
      <c r="F481" s="54">
        <f t="shared" ca="1" si="138"/>
        <v>8.1226198457549081E-3</v>
      </c>
      <c r="G481" s="39">
        <f t="shared" ca="1" si="130"/>
        <v>61743.757006380845</v>
      </c>
      <c r="H481" s="39">
        <f t="shared" ca="1" si="123"/>
        <v>13464.434768247007</v>
      </c>
      <c r="I481" s="39">
        <f t="shared" ca="1" si="124"/>
        <v>9031.7371160961957</v>
      </c>
      <c r="J481" s="39">
        <f t="shared" ca="1" si="125"/>
        <v>4391.1359452137731</v>
      </c>
      <c r="K481" s="39">
        <f t="shared" ca="1" si="131"/>
        <v>88631.06483593781</v>
      </c>
      <c r="L481" s="54">
        <f t="shared" ca="1" si="132"/>
        <v>0.2466045952080248</v>
      </c>
      <c r="M481" s="186">
        <f t="shared" ca="1" si="133"/>
        <v>4543862.4200506955</v>
      </c>
      <c r="N481" s="39">
        <f t="shared" ca="1" si="126"/>
        <v>990878.1408351768</v>
      </c>
      <c r="O481" s="39">
        <f t="shared" ca="1" si="127"/>
        <v>664665.91699895135</v>
      </c>
      <c r="P481" s="39">
        <f t="shared" ca="1" si="128"/>
        <v>323153.60402718384</v>
      </c>
      <c r="Q481" s="39">
        <f t="shared" ca="1" si="134"/>
        <v>6522560.0819120081</v>
      </c>
      <c r="S481" s="39">
        <f t="shared" ca="1" si="129"/>
        <v>4781.8714203526688</v>
      </c>
      <c r="T481" s="39">
        <f t="shared" ca="1" si="135"/>
        <v>89021.800311076717</v>
      </c>
      <c r="U481" s="39">
        <f t="shared" ca="1" si="136"/>
        <v>351908.70944587095</v>
      </c>
      <c r="V481" s="39">
        <f t="shared" ca="1" si="137"/>
        <v>6551315.1873306949</v>
      </c>
    </row>
    <row r="482" spans="5:22" x14ac:dyDescent="0.35">
      <c r="E482" s="4">
        <v>464</v>
      </c>
      <c r="F482" s="54">
        <f t="shared" ca="1" si="138"/>
        <v>0.4397521088635723</v>
      </c>
      <c r="G482" s="39">
        <f t="shared" ca="1" si="130"/>
        <v>63689.907481633309</v>
      </c>
      <c r="H482" s="39">
        <f t="shared" ca="1" si="123"/>
        <v>13611.080390255771</v>
      </c>
      <c r="I482" s="39">
        <f t="shared" ca="1" si="124"/>
        <v>9115.2554387211876</v>
      </c>
      <c r="J482" s="39">
        <f t="shared" ca="1" si="125"/>
        <v>4569.8203680371953</v>
      </c>
      <c r="K482" s="39">
        <f t="shared" ca="1" si="131"/>
        <v>90986.063678647464</v>
      </c>
      <c r="L482" s="54">
        <f t="shared" ca="1" si="132"/>
        <v>0.84018458560411979</v>
      </c>
      <c r="M482" s="186">
        <f t="shared" ca="1" si="133"/>
        <v>4766390.6268053921</v>
      </c>
      <c r="N482" s="39">
        <f t="shared" ca="1" si="126"/>
        <v>1018618.6251176206</v>
      </c>
      <c r="O482" s="39">
        <f t="shared" ca="1" si="127"/>
        <v>682162.52467608952</v>
      </c>
      <c r="P482" s="39">
        <f t="shared" ca="1" si="128"/>
        <v>341993.72914269258</v>
      </c>
      <c r="Q482" s="39">
        <f t="shared" ca="1" si="134"/>
        <v>6809165.5057417946</v>
      </c>
      <c r="S482" s="39">
        <f t="shared" ca="1" si="129"/>
        <v>4659.4783287959308</v>
      </c>
      <c r="T482" s="39">
        <f t="shared" ca="1" si="135"/>
        <v>91075.721639406198</v>
      </c>
      <c r="U482" s="39">
        <f t="shared" ca="1" si="136"/>
        <v>348703.50280506071</v>
      </c>
      <c r="V482" s="39">
        <f t="shared" ca="1" si="137"/>
        <v>6815875.2794041624</v>
      </c>
    </row>
    <row r="483" spans="5:22" x14ac:dyDescent="0.35">
      <c r="E483" s="4">
        <v>465</v>
      </c>
      <c r="F483" s="54">
        <f t="shared" ca="1" si="138"/>
        <v>0.68647019546365828</v>
      </c>
      <c r="G483" s="39">
        <f t="shared" ca="1" si="130"/>
        <v>64604.255293184797</v>
      </c>
      <c r="H483" s="39">
        <f t="shared" ca="1" si="123"/>
        <v>13768.117135731511</v>
      </c>
      <c r="I483" s="39">
        <f t="shared" ca="1" si="124"/>
        <v>9139.1448867981744</v>
      </c>
      <c r="J483" s="39">
        <f t="shared" ca="1" si="125"/>
        <v>4607.2178853864671</v>
      </c>
      <c r="K483" s="39">
        <f t="shared" ca="1" si="131"/>
        <v>92118.735201100935</v>
      </c>
      <c r="L483" s="54">
        <f t="shared" ca="1" si="132"/>
        <v>0.18122498794260267</v>
      </c>
      <c r="M483" s="186">
        <f t="shared" ca="1" si="133"/>
        <v>4743578.1947701406</v>
      </c>
      <c r="N483" s="39">
        <f t="shared" ca="1" si="126"/>
        <v>1010926.2916460983</v>
      </c>
      <c r="O483" s="39">
        <f t="shared" ca="1" si="127"/>
        <v>671043.23402725055</v>
      </c>
      <c r="P483" s="39">
        <f t="shared" ca="1" si="128"/>
        <v>338285.73985558702</v>
      </c>
      <c r="Q483" s="39">
        <f t="shared" ca="1" si="134"/>
        <v>6763833.4602990765</v>
      </c>
      <c r="S483" s="39">
        <f t="shared" ca="1" si="129"/>
        <v>4145.6637997026191</v>
      </c>
      <c r="T483" s="39">
        <f t="shared" ca="1" si="135"/>
        <v>91657.181115417101</v>
      </c>
      <c r="U483" s="39">
        <f t="shared" ca="1" si="136"/>
        <v>304396.05431365129</v>
      </c>
      <c r="V483" s="39">
        <f t="shared" ca="1" si="137"/>
        <v>6729943.7747571412</v>
      </c>
    </row>
    <row r="484" spans="5:22" x14ac:dyDescent="0.35">
      <c r="E484" s="4">
        <v>466</v>
      </c>
      <c r="F484" s="54">
        <f t="shared" ca="1" si="138"/>
        <v>0.20756665897849591</v>
      </c>
      <c r="G484" s="39">
        <f t="shared" ca="1" si="130"/>
        <v>64048.655100965094</v>
      </c>
      <c r="H484" s="39">
        <f t="shared" ca="1" si="123"/>
        <v>13720.622620780858</v>
      </c>
      <c r="I484" s="39">
        <f t="shared" ca="1" si="124"/>
        <v>9383.8341478979946</v>
      </c>
      <c r="J484" s="39">
        <f t="shared" ca="1" si="125"/>
        <v>4686.7883913535452</v>
      </c>
      <c r="K484" s="39">
        <f t="shared" ca="1" si="131"/>
        <v>91839.9002609975</v>
      </c>
      <c r="L484" s="54">
        <f t="shared" ca="1" si="132"/>
        <v>0.90481426184938452</v>
      </c>
      <c r="M484" s="186">
        <f t="shared" ca="1" si="133"/>
        <v>4808153.380270089</v>
      </c>
      <c r="N484" s="39">
        <f t="shared" ca="1" si="126"/>
        <v>1030011.60492008</v>
      </c>
      <c r="O484" s="39">
        <f t="shared" ca="1" si="127"/>
        <v>704447.48304215015</v>
      </c>
      <c r="P484" s="39">
        <f t="shared" ca="1" si="128"/>
        <v>351838.72964972851</v>
      </c>
      <c r="Q484" s="39">
        <f t="shared" ca="1" si="134"/>
        <v>6894451.1978820469</v>
      </c>
      <c r="S484" s="39">
        <f t="shared" ca="1" si="129"/>
        <v>3317.5912430766966</v>
      </c>
      <c r="T484" s="39">
        <f t="shared" ca="1" si="135"/>
        <v>90470.703112720643</v>
      </c>
      <c r="U484" s="39">
        <f t="shared" ca="1" si="136"/>
        <v>249052.65418310565</v>
      </c>
      <c r="V484" s="39">
        <f t="shared" ca="1" si="137"/>
        <v>6791665.1224154243</v>
      </c>
    </row>
    <row r="485" spans="5:22" x14ac:dyDescent="0.35">
      <c r="E485" s="4">
        <v>467</v>
      </c>
      <c r="F485" s="54">
        <f t="shared" ca="1" si="138"/>
        <v>5.286356995785324E-2</v>
      </c>
      <c r="G485" s="39">
        <f t="shared" ca="1" si="130"/>
        <v>64008.753701872498</v>
      </c>
      <c r="H485" s="39">
        <f t="shared" ca="1" si="123"/>
        <v>13601.691524800535</v>
      </c>
      <c r="I485" s="39">
        <f t="shared" ca="1" si="124"/>
        <v>9318.8612407350902</v>
      </c>
      <c r="J485" s="39">
        <f t="shared" ca="1" si="125"/>
        <v>4614.1492646417491</v>
      </c>
      <c r="K485" s="39">
        <f t="shared" ca="1" si="131"/>
        <v>91543.455732049872</v>
      </c>
      <c r="L485" s="54">
        <f t="shared" ca="1" si="132"/>
        <v>0.5725992514377013</v>
      </c>
      <c r="M485" s="186">
        <f t="shared" ca="1" si="133"/>
        <v>4751728.2180645755</v>
      </c>
      <c r="N485" s="39">
        <f t="shared" ca="1" si="126"/>
        <v>1009729.7274812238</v>
      </c>
      <c r="O485" s="39">
        <f t="shared" ca="1" si="127"/>
        <v>691791.25286630623</v>
      </c>
      <c r="P485" s="39">
        <f t="shared" ca="1" si="128"/>
        <v>342534.13783494302</v>
      </c>
      <c r="Q485" s="39">
        <f t="shared" ca="1" si="134"/>
        <v>6795783.3362470483</v>
      </c>
      <c r="S485" s="39">
        <f t="shared" ca="1" si="129"/>
        <v>2809.1241211569595</v>
      </c>
      <c r="T485" s="39">
        <f t="shared" ca="1" si="135"/>
        <v>89738.430588565083</v>
      </c>
      <c r="U485" s="39">
        <f t="shared" ca="1" si="136"/>
        <v>208537.01380779879</v>
      </c>
      <c r="V485" s="39">
        <f t="shared" ca="1" si="137"/>
        <v>6661786.2122199042</v>
      </c>
    </row>
    <row r="486" spans="5:22" x14ac:dyDescent="0.35">
      <c r="E486" s="4">
        <v>468</v>
      </c>
      <c r="F486" s="54">
        <f t="shared" ca="1" si="138"/>
        <v>0.7161977254568771</v>
      </c>
      <c r="G486" s="39">
        <f t="shared" ca="1" si="130"/>
        <v>64926.110538164117</v>
      </c>
      <c r="H486" s="39">
        <f t="shared" ca="1" si="123"/>
        <v>13931.365205647267</v>
      </c>
      <c r="I486" s="39">
        <f t="shared" ca="1" si="124"/>
        <v>9179.6484023661233</v>
      </c>
      <c r="J486" s="39">
        <f t="shared" ca="1" si="125"/>
        <v>4570.393638521653</v>
      </c>
      <c r="K486" s="39">
        <f t="shared" ca="1" si="131"/>
        <v>92607.517784699157</v>
      </c>
      <c r="L486" s="54">
        <f t="shared" ca="1" si="132"/>
        <v>0.98869718571401566</v>
      </c>
      <c r="M486" s="186">
        <f t="shared" ca="1" si="133"/>
        <v>4920717.8271242818</v>
      </c>
      <c r="N486" s="39">
        <f t="shared" ca="1" si="126"/>
        <v>1055851.2831800051</v>
      </c>
      <c r="O486" s="39">
        <f t="shared" ca="1" si="127"/>
        <v>695721.0152563249</v>
      </c>
      <c r="P486" s="39">
        <f t="shared" ca="1" si="128"/>
        <v>346387.87488785916</v>
      </c>
      <c r="Q486" s="39">
        <f t="shared" ca="1" si="134"/>
        <v>7018678.0004484709</v>
      </c>
      <c r="S486" s="39">
        <f t="shared" ca="1" si="129"/>
        <v>3698.2395258429588</v>
      </c>
      <c r="T486" s="39">
        <f t="shared" ca="1" si="135"/>
        <v>91735.363672020467</v>
      </c>
      <c r="U486" s="39">
        <f t="shared" ca="1" si="136"/>
        <v>280287.74576130143</v>
      </c>
      <c r="V486" s="39">
        <f t="shared" ca="1" si="137"/>
        <v>6952577.8713219129</v>
      </c>
    </row>
    <row r="487" spans="5:22" x14ac:dyDescent="0.35">
      <c r="E487" s="4">
        <v>469</v>
      </c>
      <c r="F487" s="54">
        <f t="shared" ca="1" si="138"/>
        <v>0.53338178460434393</v>
      </c>
      <c r="G487" s="39">
        <f t="shared" ca="1" si="130"/>
        <v>64758.887250080727</v>
      </c>
      <c r="H487" s="39">
        <f t="shared" ca="1" si="123"/>
        <v>13550.039082628344</v>
      </c>
      <c r="I487" s="39">
        <f t="shared" ca="1" si="124"/>
        <v>9307.6626736619801</v>
      </c>
      <c r="J487" s="39">
        <f t="shared" ca="1" si="125"/>
        <v>4494.5703968439821</v>
      </c>
      <c r="K487" s="39">
        <f t="shared" ca="1" si="131"/>
        <v>92111.159403215031</v>
      </c>
      <c r="L487" s="54">
        <f t="shared" ca="1" si="132"/>
        <v>0.19157361529771033</v>
      </c>
      <c r="M487" s="186">
        <f t="shared" ca="1" si="133"/>
        <v>4756784.08187347</v>
      </c>
      <c r="N487" s="39">
        <f t="shared" ca="1" si="126"/>
        <v>995301.385709489</v>
      </c>
      <c r="O487" s="39">
        <f t="shared" ca="1" si="127"/>
        <v>683682.86617630196</v>
      </c>
      <c r="P487" s="39">
        <f t="shared" ca="1" si="128"/>
        <v>330143.11743814789</v>
      </c>
      <c r="Q487" s="39">
        <f t="shared" ca="1" si="134"/>
        <v>6765911.4511974081</v>
      </c>
      <c r="S487" s="39">
        <f t="shared" ca="1" si="129"/>
        <v>3673.8242538224185</v>
      </c>
      <c r="T487" s="39">
        <f t="shared" ca="1" si="135"/>
        <v>91290.413260193469</v>
      </c>
      <c r="U487" s="39">
        <f t="shared" ca="1" si="136"/>
        <v>269856.22317284916</v>
      </c>
      <c r="V487" s="39">
        <f t="shared" ca="1" si="137"/>
        <v>6705624.5569321094</v>
      </c>
    </row>
    <row r="488" spans="5:22" x14ac:dyDescent="0.35">
      <c r="E488" s="4">
        <v>470</v>
      </c>
      <c r="F488" s="54">
        <f t="shared" ca="1" si="138"/>
        <v>0.73779701626968563</v>
      </c>
      <c r="G488" s="39">
        <f t="shared" ca="1" si="130"/>
        <v>62095.363104548378</v>
      </c>
      <c r="H488" s="39">
        <f t="shared" ca="1" si="123"/>
        <v>13645.50681215142</v>
      </c>
      <c r="I488" s="39">
        <f t="shared" ca="1" si="124"/>
        <v>9264.7939065152223</v>
      </c>
      <c r="J488" s="39">
        <f t="shared" ca="1" si="125"/>
        <v>4554.1453223694161</v>
      </c>
      <c r="K488" s="39">
        <f t="shared" ca="1" si="131"/>
        <v>89559.809145584426</v>
      </c>
      <c r="L488" s="54">
        <f t="shared" ca="1" si="132"/>
        <v>0.69699179412815282</v>
      </c>
      <c r="M488" s="186">
        <f t="shared" ca="1" si="133"/>
        <v>4624998.2686025919</v>
      </c>
      <c r="N488" s="39">
        <f t="shared" ca="1" si="126"/>
        <v>1016347.1509804644</v>
      </c>
      <c r="O488" s="39">
        <f t="shared" ca="1" si="127"/>
        <v>690062.08570594678</v>
      </c>
      <c r="P488" s="39">
        <f t="shared" ca="1" si="128"/>
        <v>339202.69047239568</v>
      </c>
      <c r="Q488" s="39">
        <f t="shared" ca="1" si="134"/>
        <v>6670610.1957613993</v>
      </c>
      <c r="S488" s="39">
        <f t="shared" ca="1" si="129"/>
        <v>6788.9757422820785</v>
      </c>
      <c r="T488" s="39">
        <f t="shared" ca="1" si="135"/>
        <v>91794.639565497098</v>
      </c>
      <c r="U488" s="39">
        <f t="shared" ca="1" si="136"/>
        <v>505657.74131594837</v>
      </c>
      <c r="V488" s="39">
        <f t="shared" ca="1" si="137"/>
        <v>6837065.246604952</v>
      </c>
    </row>
    <row r="489" spans="5:22" x14ac:dyDescent="0.35">
      <c r="E489" s="4">
        <v>471</v>
      </c>
      <c r="F489" s="54">
        <f t="shared" ca="1" si="138"/>
        <v>0.50026573379924777</v>
      </c>
      <c r="G489" s="39">
        <f t="shared" ca="1" si="130"/>
        <v>63408.953772736641</v>
      </c>
      <c r="H489" s="39">
        <f t="shared" ca="1" si="123"/>
        <v>13641.203488307057</v>
      </c>
      <c r="I489" s="39">
        <f t="shared" ca="1" si="124"/>
        <v>9029.9083424912606</v>
      </c>
      <c r="J489" s="39">
        <f t="shared" ca="1" si="125"/>
        <v>4542.0357276707273</v>
      </c>
      <c r="K489" s="39">
        <f t="shared" ca="1" si="131"/>
        <v>90622.101331205675</v>
      </c>
      <c r="L489" s="54">
        <f t="shared" ca="1" si="132"/>
        <v>0.50480649257586441</v>
      </c>
      <c r="M489" s="186">
        <f t="shared" ca="1" si="133"/>
        <v>4699169.5802402012</v>
      </c>
      <c r="N489" s="39">
        <f t="shared" ca="1" si="126"/>
        <v>1010934.9651134053</v>
      </c>
      <c r="O489" s="39">
        <f t="shared" ca="1" si="127"/>
        <v>669196.82585327094</v>
      </c>
      <c r="P489" s="39">
        <f t="shared" ca="1" si="128"/>
        <v>336605.39803783107</v>
      </c>
      <c r="Q489" s="39">
        <f t="shared" ca="1" si="134"/>
        <v>6715906.7692447091</v>
      </c>
      <c r="S489" s="39">
        <f t="shared" ca="1" si="129"/>
        <v>5134.5419691828956</v>
      </c>
      <c r="T489" s="39">
        <f t="shared" ca="1" si="135"/>
        <v>91214.607572717854</v>
      </c>
      <c r="U489" s="39">
        <f t="shared" ca="1" si="136"/>
        <v>380515.40034122142</v>
      </c>
      <c r="V489" s="39">
        <f t="shared" ca="1" si="137"/>
        <v>6759816.7715480989</v>
      </c>
    </row>
    <row r="490" spans="5:22" x14ac:dyDescent="0.35">
      <c r="E490" s="4">
        <v>472</v>
      </c>
      <c r="F490" s="54">
        <f t="shared" ca="1" si="138"/>
        <v>0.54463959028962194</v>
      </c>
      <c r="G490" s="39">
        <f t="shared" ca="1" si="130"/>
        <v>66069.936274561027</v>
      </c>
      <c r="H490" s="39">
        <f t="shared" ca="1" si="123"/>
        <v>14127.309857084756</v>
      </c>
      <c r="I490" s="39">
        <f t="shared" ca="1" si="124"/>
        <v>9088.9895169899464</v>
      </c>
      <c r="J490" s="39">
        <f t="shared" ca="1" si="125"/>
        <v>4630.1800587091684</v>
      </c>
      <c r="K490" s="39">
        <f t="shared" ca="1" si="131"/>
        <v>93916.415707344888</v>
      </c>
      <c r="L490" s="54">
        <f t="shared" ca="1" si="132"/>
        <v>1.6363956935069868E-2</v>
      </c>
      <c r="M490" s="186">
        <f t="shared" ca="1" si="133"/>
        <v>4791237.4811443118</v>
      </c>
      <c r="N490" s="39">
        <f t="shared" ca="1" si="126"/>
        <v>1024479.5183958075</v>
      </c>
      <c r="O490" s="39">
        <f t="shared" ca="1" si="127"/>
        <v>659112.29365446058</v>
      </c>
      <c r="P490" s="39">
        <f t="shared" ca="1" si="128"/>
        <v>335769.84469222167</v>
      </c>
      <c r="Q490" s="39">
        <f t="shared" ca="1" si="134"/>
        <v>6810599.1378868017</v>
      </c>
      <c r="S490" s="39">
        <f t="shared" ca="1" si="129"/>
        <v>2030.0420475163573</v>
      </c>
      <c r="T490" s="39">
        <f t="shared" ca="1" si="135"/>
        <v>91316.277696152072</v>
      </c>
      <c r="U490" s="39">
        <f t="shared" ca="1" si="136"/>
        <v>147213.90839458528</v>
      </c>
      <c r="V490" s="39">
        <f t="shared" ca="1" si="137"/>
        <v>6622043.2015891653</v>
      </c>
    </row>
    <row r="491" spans="5:22" x14ac:dyDescent="0.35">
      <c r="E491" s="4">
        <v>473</v>
      </c>
      <c r="F491" s="54">
        <f t="shared" ca="1" si="138"/>
        <v>0.12311563911008727</v>
      </c>
      <c r="G491" s="39">
        <f t="shared" ca="1" si="130"/>
        <v>64970.350994340348</v>
      </c>
      <c r="H491" s="39">
        <f t="shared" ca="1" si="123"/>
        <v>13872.118269041826</v>
      </c>
      <c r="I491" s="39">
        <f t="shared" ca="1" si="124"/>
        <v>9267.4022159689011</v>
      </c>
      <c r="J491" s="39">
        <f t="shared" ca="1" si="125"/>
        <v>4810.2837577757409</v>
      </c>
      <c r="K491" s="39">
        <f t="shared" ca="1" si="131"/>
        <v>92920.155237126819</v>
      </c>
      <c r="L491" s="54">
        <f t="shared" ca="1" si="132"/>
        <v>0.86941732248936521</v>
      </c>
      <c r="M491" s="186">
        <f t="shared" ca="1" si="133"/>
        <v>4868398.4911784474</v>
      </c>
      <c r="N491" s="39">
        <f t="shared" ca="1" si="126"/>
        <v>1039474.1388473532</v>
      </c>
      <c r="O491" s="39">
        <f t="shared" ca="1" si="127"/>
        <v>694430.70992947288</v>
      </c>
      <c r="P491" s="39">
        <f t="shared" ca="1" si="128"/>
        <v>360447.15520369617</v>
      </c>
      <c r="Q491" s="39">
        <f t="shared" ca="1" si="134"/>
        <v>6962750.4951589694</v>
      </c>
      <c r="S491" s="39">
        <f t="shared" ca="1" si="129"/>
        <v>2046.4548148035665</v>
      </c>
      <c r="T491" s="39">
        <f t="shared" ca="1" si="135"/>
        <v>90156.326294154642</v>
      </c>
      <c r="U491" s="39">
        <f t="shared" ca="1" si="136"/>
        <v>153346.21685393757</v>
      </c>
      <c r="V491" s="39">
        <f t="shared" ca="1" si="137"/>
        <v>6755649.5568092102</v>
      </c>
    </row>
    <row r="492" spans="5:22" x14ac:dyDescent="0.35">
      <c r="E492" s="4">
        <v>474</v>
      </c>
      <c r="F492" s="54">
        <f t="shared" ca="1" si="138"/>
        <v>0.57245106716768124</v>
      </c>
      <c r="G492" s="39">
        <f t="shared" ca="1" si="130"/>
        <v>61711.646238480833</v>
      </c>
      <c r="H492" s="39">
        <f t="shared" ca="1" si="123"/>
        <v>13813.391239513559</v>
      </c>
      <c r="I492" s="39">
        <f t="shared" ca="1" si="124"/>
        <v>9108.8897648274124</v>
      </c>
      <c r="J492" s="39">
        <f t="shared" ca="1" si="125"/>
        <v>4700.9795430892536</v>
      </c>
      <c r="K492" s="39">
        <f t="shared" ca="1" si="131"/>
        <v>89334.906785911066</v>
      </c>
      <c r="L492" s="54">
        <f t="shared" ca="1" si="132"/>
        <v>0.31017904951688602</v>
      </c>
      <c r="M492" s="186">
        <f t="shared" ca="1" si="133"/>
        <v>4550181.783116065</v>
      </c>
      <c r="N492" s="39">
        <f t="shared" ca="1" si="126"/>
        <v>1018502.0982619134</v>
      </c>
      <c r="O492" s="39">
        <f t="shared" ca="1" si="127"/>
        <v>671625.32193940028</v>
      </c>
      <c r="P492" s="39">
        <f t="shared" ca="1" si="128"/>
        <v>346617.09391294589</v>
      </c>
      <c r="Q492" s="39">
        <f t="shared" ca="1" si="134"/>
        <v>6586926.2972303247</v>
      </c>
      <c r="S492" s="39">
        <f t="shared" ca="1" si="129"/>
        <v>6746.6458167460132</v>
      </c>
      <c r="T492" s="39">
        <f t="shared" ca="1" si="135"/>
        <v>91380.573059567818</v>
      </c>
      <c r="U492" s="39">
        <f t="shared" ca="1" si="136"/>
        <v>497450.10486127046</v>
      </c>
      <c r="V492" s="39">
        <f t="shared" ca="1" si="137"/>
        <v>6737759.3081786493</v>
      </c>
    </row>
    <row r="493" spans="5:22" x14ac:dyDescent="0.35">
      <c r="E493" s="4">
        <v>475</v>
      </c>
      <c r="F493" s="54">
        <f t="shared" ca="1" si="138"/>
        <v>0.41649319826977294</v>
      </c>
      <c r="G493" s="39">
        <f t="shared" ca="1" si="130"/>
        <v>64173.025478654868</v>
      </c>
      <c r="H493" s="39">
        <f t="shared" ca="1" si="123"/>
        <v>14129.375868755784</v>
      </c>
      <c r="I493" s="39">
        <f t="shared" ca="1" si="124"/>
        <v>8716.2638126970051</v>
      </c>
      <c r="J493" s="39">
        <f t="shared" ca="1" si="125"/>
        <v>4541.2001737021046</v>
      </c>
      <c r="K493" s="39">
        <f t="shared" ca="1" si="131"/>
        <v>91559.865333809765</v>
      </c>
      <c r="L493" s="54">
        <f t="shared" ca="1" si="132"/>
        <v>0.28535424872361959</v>
      </c>
      <c r="M493" s="186">
        <f t="shared" ca="1" si="133"/>
        <v>4728258.685991968</v>
      </c>
      <c r="N493" s="39">
        <f t="shared" ca="1" si="126"/>
        <v>1041050.2493966285</v>
      </c>
      <c r="O493" s="39">
        <f t="shared" ca="1" si="127"/>
        <v>642212.98239227012</v>
      </c>
      <c r="P493" s="39">
        <f t="shared" ca="1" si="128"/>
        <v>334594.93308878172</v>
      </c>
      <c r="Q493" s="39">
        <f t="shared" ca="1" si="134"/>
        <v>6746116.8508696482</v>
      </c>
      <c r="S493" s="39">
        <f t="shared" ca="1" si="129"/>
        <v>4002.9891688876978</v>
      </c>
      <c r="T493" s="39">
        <f t="shared" ca="1" si="135"/>
        <v>91021.654328995355</v>
      </c>
      <c r="U493" s="39">
        <f t="shared" ca="1" si="136"/>
        <v>294939.62870771228</v>
      </c>
      <c r="V493" s="39">
        <f t="shared" ca="1" si="137"/>
        <v>6706461.5464885794</v>
      </c>
    </row>
    <row r="494" spans="5:22" x14ac:dyDescent="0.35">
      <c r="E494" s="4">
        <v>476</v>
      </c>
      <c r="F494" s="54">
        <f t="shared" ca="1" si="138"/>
        <v>0.87744756350164599</v>
      </c>
      <c r="G494" s="39">
        <f t="shared" ca="1" si="130"/>
        <v>63818.62629491077</v>
      </c>
      <c r="H494" s="39">
        <f t="shared" ca="1" si="123"/>
        <v>13549.501691780279</v>
      </c>
      <c r="I494" s="39">
        <f t="shared" ca="1" si="124"/>
        <v>9330.4071580941054</v>
      </c>
      <c r="J494" s="39">
        <f t="shared" ca="1" si="125"/>
        <v>4557.3865775029826</v>
      </c>
      <c r="K494" s="39">
        <f t="shared" ca="1" si="131"/>
        <v>91255.921722288142</v>
      </c>
      <c r="L494" s="54">
        <f t="shared" ca="1" si="132"/>
        <v>0.35021458249987469</v>
      </c>
      <c r="M494" s="186">
        <f t="shared" ca="1" si="133"/>
        <v>4710765.9500543922</v>
      </c>
      <c r="N494" s="39">
        <f t="shared" ca="1" si="126"/>
        <v>1000155.2041387787</v>
      </c>
      <c r="O494" s="39">
        <f t="shared" ca="1" si="127"/>
        <v>688723.13448712614</v>
      </c>
      <c r="P494" s="39">
        <f t="shared" ca="1" si="128"/>
        <v>336403.06532652525</v>
      </c>
      <c r="Q494" s="39">
        <f t="shared" ca="1" si="134"/>
        <v>6736047.3540068222</v>
      </c>
      <c r="S494" s="39">
        <f t="shared" ca="1" si="129"/>
        <v>5575.6648410486123</v>
      </c>
      <c r="T494" s="39">
        <f t="shared" ca="1" si="135"/>
        <v>92274.199985833766</v>
      </c>
      <c r="U494" s="39">
        <f t="shared" ca="1" si="136"/>
        <v>411567.18041456491</v>
      </c>
      <c r="V494" s="39">
        <f t="shared" ca="1" si="137"/>
        <v>6811211.4690948622</v>
      </c>
    </row>
    <row r="495" spans="5:22" x14ac:dyDescent="0.35">
      <c r="E495" s="4">
        <v>477</v>
      </c>
      <c r="F495" s="54">
        <f t="shared" ca="1" si="138"/>
        <v>0.78440385605665774</v>
      </c>
      <c r="G495" s="39">
        <f t="shared" ca="1" si="130"/>
        <v>67809.391103318863</v>
      </c>
      <c r="H495" s="39">
        <f t="shared" ca="1" si="123"/>
        <v>13713.05442975143</v>
      </c>
      <c r="I495" s="39">
        <f t="shared" ca="1" si="124"/>
        <v>9184.4662164083893</v>
      </c>
      <c r="J495" s="39">
        <f t="shared" ca="1" si="125"/>
        <v>4612.5506902307588</v>
      </c>
      <c r="K495" s="39">
        <f t="shared" ca="1" si="131"/>
        <v>95319.46243970943</v>
      </c>
      <c r="L495" s="54">
        <f t="shared" ca="1" si="132"/>
        <v>0.74801092073270059</v>
      </c>
      <c r="M495" s="186">
        <f t="shared" ca="1" si="133"/>
        <v>5058252.9518101811</v>
      </c>
      <c r="N495" s="39">
        <f t="shared" ca="1" si="126"/>
        <v>1022927.605144487</v>
      </c>
      <c r="O495" s="39">
        <f t="shared" ca="1" si="127"/>
        <v>685116.804531737</v>
      </c>
      <c r="P495" s="39">
        <f t="shared" ca="1" si="128"/>
        <v>344073.9957196266</v>
      </c>
      <c r="Q495" s="39">
        <f t="shared" ca="1" si="134"/>
        <v>7110371.3572060317</v>
      </c>
      <c r="S495" s="39">
        <f t="shared" ca="1" si="129"/>
        <v>1225.0820173847842</v>
      </c>
      <c r="T495" s="39">
        <f t="shared" ca="1" si="135"/>
        <v>91931.993766863467</v>
      </c>
      <c r="U495" s="39">
        <f t="shared" ca="1" si="136"/>
        <v>91385.199451272769</v>
      </c>
      <c r="V495" s="39">
        <f t="shared" ca="1" si="137"/>
        <v>6857682.5609376775</v>
      </c>
    </row>
    <row r="496" spans="5:22" x14ac:dyDescent="0.35">
      <c r="E496" s="4">
        <v>478</v>
      </c>
      <c r="F496" s="54">
        <f t="shared" ca="1" si="138"/>
        <v>0.90576608189127494</v>
      </c>
      <c r="G496" s="39">
        <f t="shared" ca="1" si="130"/>
        <v>66090.830395388475</v>
      </c>
      <c r="H496" s="39">
        <f t="shared" ca="1" si="123"/>
        <v>14006.092246393095</v>
      </c>
      <c r="I496" s="39">
        <f t="shared" ca="1" si="124"/>
        <v>8846.8610319810577</v>
      </c>
      <c r="J496" s="39">
        <f t="shared" ca="1" si="125"/>
        <v>4610.6504352357088</v>
      </c>
      <c r="K496" s="39">
        <f t="shared" ca="1" si="131"/>
        <v>93554.434108998335</v>
      </c>
      <c r="L496" s="54">
        <f t="shared" ca="1" si="132"/>
        <v>0.75491586502781771</v>
      </c>
      <c r="M496" s="186">
        <f t="shared" ca="1" si="133"/>
        <v>4931124.1313413857</v>
      </c>
      <c r="N496" s="39">
        <f t="shared" ca="1" si="126"/>
        <v>1045013.0380991789</v>
      </c>
      <c r="O496" s="39">
        <f t="shared" ca="1" si="127"/>
        <v>660075.98422412178</v>
      </c>
      <c r="P496" s="39">
        <f t="shared" ca="1" si="128"/>
        <v>344006.71751821204</v>
      </c>
      <c r="Q496" s="39">
        <f t="shared" ca="1" si="134"/>
        <v>6980219.871182899</v>
      </c>
      <c r="S496" s="39">
        <f t="shared" ca="1" si="129"/>
        <v>3469.7946055728462</v>
      </c>
      <c r="T496" s="39">
        <f t="shared" ca="1" si="135"/>
        <v>92413.578279335459</v>
      </c>
      <c r="U496" s="39">
        <f t="shared" ca="1" si="136"/>
        <v>258885.95752206325</v>
      </c>
      <c r="V496" s="39">
        <f t="shared" ca="1" si="137"/>
        <v>6895099.1111867502</v>
      </c>
    </row>
    <row r="497" spans="5:22" x14ac:dyDescent="0.35">
      <c r="E497" s="4">
        <v>479</v>
      </c>
      <c r="F497" s="54">
        <f t="shared" ca="1" si="138"/>
        <v>0.32273717587139428</v>
      </c>
      <c r="G497" s="39">
        <f t="shared" ca="1" si="130"/>
        <v>63876.929769946728</v>
      </c>
      <c r="H497" s="39">
        <f t="shared" ca="1" si="123"/>
        <v>13468.957549430299</v>
      </c>
      <c r="I497" s="39">
        <f t="shared" ca="1" si="124"/>
        <v>9172.8283070777652</v>
      </c>
      <c r="J497" s="39">
        <f t="shared" ca="1" si="125"/>
        <v>4571.088652523229</v>
      </c>
      <c r="K497" s="39">
        <f t="shared" ca="1" si="131"/>
        <v>91089.80427897803</v>
      </c>
      <c r="L497" s="54">
        <f t="shared" ca="1" si="132"/>
        <v>0.22141754675945013</v>
      </c>
      <c r="M497" s="186">
        <f t="shared" ca="1" si="133"/>
        <v>4696956.6137786834</v>
      </c>
      <c r="N497" s="39">
        <f t="shared" ca="1" si="126"/>
        <v>990390.57560129405</v>
      </c>
      <c r="O497" s="39">
        <f t="shared" ca="1" si="127"/>
        <v>674490.41053090629</v>
      </c>
      <c r="P497" s="39">
        <f t="shared" ca="1" si="128"/>
        <v>336118.30055017967</v>
      </c>
      <c r="Q497" s="39">
        <f t="shared" ca="1" si="134"/>
        <v>6697955.9004610628</v>
      </c>
      <c r="S497" s="39">
        <f t="shared" ca="1" si="129"/>
        <v>4275.6467669216399</v>
      </c>
      <c r="T497" s="39">
        <f t="shared" ca="1" si="135"/>
        <v>90794.362393376432</v>
      </c>
      <c r="U497" s="39">
        <f t="shared" ca="1" si="136"/>
        <v>314394.06108592608</v>
      </c>
      <c r="V497" s="39">
        <f t="shared" ca="1" si="137"/>
        <v>6676231.6609968096</v>
      </c>
    </row>
    <row r="498" spans="5:22" x14ac:dyDescent="0.35">
      <c r="E498" s="4">
        <v>480</v>
      </c>
      <c r="F498" s="54">
        <f t="shared" ca="1" si="138"/>
        <v>0.21037661281893416</v>
      </c>
      <c r="G498" s="39">
        <f t="shared" ca="1" si="130"/>
        <v>61984.473942864657</v>
      </c>
      <c r="H498" s="39">
        <f t="shared" ca="1" si="123"/>
        <v>13848.491215616288</v>
      </c>
      <c r="I498" s="39">
        <f t="shared" ca="1" si="124"/>
        <v>8652.3335543341054</v>
      </c>
      <c r="J498" s="39">
        <f t="shared" ca="1" si="125"/>
        <v>4398.3335616728918</v>
      </c>
      <c r="K498" s="39">
        <f t="shared" ca="1" si="131"/>
        <v>88883.632274487944</v>
      </c>
      <c r="L498" s="54">
        <f t="shared" ca="1" si="132"/>
        <v>0.32150812369699466</v>
      </c>
      <c r="M498" s="186">
        <f t="shared" ca="1" si="133"/>
        <v>4571761.390478367</v>
      </c>
      <c r="N498" s="39">
        <f t="shared" ca="1" si="126"/>
        <v>1021417.0328249036</v>
      </c>
      <c r="O498" s="39">
        <f t="shared" ca="1" si="127"/>
        <v>638166.33368070482</v>
      </c>
      <c r="P498" s="39">
        <f t="shared" ca="1" si="128"/>
        <v>324405.94040108129</v>
      </c>
      <c r="Q498" s="39">
        <f t="shared" ca="1" si="134"/>
        <v>6555750.6973850569</v>
      </c>
      <c r="S498" s="39">
        <f t="shared" ca="1" si="129"/>
        <v>5994.3235409441895</v>
      </c>
      <c r="T498" s="39">
        <f t="shared" ca="1" si="135"/>
        <v>90479.62225375924</v>
      </c>
      <c r="U498" s="39">
        <f t="shared" ca="1" si="136"/>
        <v>442120.66640728345</v>
      </c>
      <c r="V498" s="39">
        <f t="shared" ca="1" si="137"/>
        <v>6673465.4233912593</v>
      </c>
    </row>
    <row r="499" spans="5:22" x14ac:dyDescent="0.35">
      <c r="E499" s="4">
        <v>481</v>
      </c>
      <c r="F499" s="54">
        <f t="shared" ca="1" si="138"/>
        <v>0.33133289874562122</v>
      </c>
      <c r="G499" s="39">
        <f t="shared" ca="1" si="130"/>
        <v>62219.820014714969</v>
      </c>
      <c r="H499" s="39">
        <f t="shared" ca="1" si="123"/>
        <v>13363.827837021938</v>
      </c>
      <c r="I499" s="39">
        <f t="shared" ca="1" si="124"/>
        <v>9184.5490108821832</v>
      </c>
      <c r="J499" s="39">
        <f t="shared" ca="1" si="125"/>
        <v>4550.0011169320951</v>
      </c>
      <c r="K499" s="39">
        <f t="shared" ca="1" si="131"/>
        <v>89318.197979551187</v>
      </c>
      <c r="L499" s="54">
        <f t="shared" ca="1" si="132"/>
        <v>0.60323150536059267</v>
      </c>
      <c r="M499" s="186">
        <f t="shared" ca="1" si="133"/>
        <v>4622555.2538002692</v>
      </c>
      <c r="N499" s="39">
        <f t="shared" ca="1" si="126"/>
        <v>992851.35450887296</v>
      </c>
      <c r="O499" s="39">
        <f t="shared" ca="1" si="127"/>
        <v>682356.28573015239</v>
      </c>
      <c r="P499" s="39">
        <f t="shared" ca="1" si="128"/>
        <v>338037.48649381078</v>
      </c>
      <c r="Q499" s="39">
        <f t="shared" ca="1" si="134"/>
        <v>6635800.3805331057</v>
      </c>
      <c r="S499" s="39">
        <f t="shared" ca="1" si="129"/>
        <v>6047.8951925651672</v>
      </c>
      <c r="T499" s="39">
        <f t="shared" ca="1" si="135"/>
        <v>90816.092055184257</v>
      </c>
      <c r="U499" s="39">
        <f t="shared" ca="1" si="136"/>
        <v>449321.93134299881</v>
      </c>
      <c r="V499" s="39">
        <f t="shared" ca="1" si="137"/>
        <v>6747084.8253822932</v>
      </c>
    </row>
    <row r="500" spans="5:22" x14ac:dyDescent="0.35">
      <c r="E500" s="4">
        <v>482</v>
      </c>
      <c r="F500" s="54">
        <f t="shared" ca="1" si="138"/>
        <v>0.38350894659273305</v>
      </c>
      <c r="G500" s="39">
        <f t="shared" ca="1" si="130"/>
        <v>62082.178930687252</v>
      </c>
      <c r="H500" s="39">
        <f t="shared" ca="1" si="123"/>
        <v>13981.767565981218</v>
      </c>
      <c r="I500" s="39">
        <f t="shared" ca="1" si="124"/>
        <v>9364.5072161946628</v>
      </c>
      <c r="J500" s="39">
        <f t="shared" ca="1" si="125"/>
        <v>4707.7518193924279</v>
      </c>
      <c r="K500" s="39">
        <f t="shared" ca="1" si="131"/>
        <v>90136.205532255568</v>
      </c>
      <c r="L500" s="54">
        <f t="shared" ca="1" si="132"/>
        <v>0.71148293208052416</v>
      </c>
      <c r="M500" s="186">
        <f t="shared" ca="1" si="133"/>
        <v>4625946.2916477583</v>
      </c>
      <c r="N500" s="39">
        <f t="shared" ca="1" si="126"/>
        <v>1041827.2511785326</v>
      </c>
      <c r="O500" s="39">
        <f t="shared" ca="1" si="127"/>
        <v>697780.07434676902</v>
      </c>
      <c r="P500" s="39">
        <f t="shared" ca="1" si="128"/>
        <v>350789.99232985376</v>
      </c>
      <c r="Q500" s="39">
        <f t="shared" ca="1" si="134"/>
        <v>6716343.6095029134</v>
      </c>
      <c r="S500" s="39">
        <f t="shared" ca="1" si="129"/>
        <v>5515.2994007361285</v>
      </c>
      <c r="T500" s="39">
        <f t="shared" ca="1" si="135"/>
        <v>90943.753113599261</v>
      </c>
      <c r="U500" s="39">
        <f t="shared" ca="1" si="136"/>
        <v>410963.00499773648</v>
      </c>
      <c r="V500" s="39">
        <f t="shared" ca="1" si="137"/>
        <v>6776516.6221707966</v>
      </c>
    </row>
    <row r="501" spans="5:22" x14ac:dyDescent="0.35">
      <c r="E501" s="4">
        <v>483</v>
      </c>
      <c r="F501" s="54">
        <f t="shared" ca="1" si="138"/>
        <v>9.8614823819687114E-4</v>
      </c>
      <c r="G501" s="39">
        <f t="shared" ca="1" si="130"/>
        <v>61946.525789570092</v>
      </c>
      <c r="H501" s="39">
        <f t="shared" ca="1" si="123"/>
        <v>13849.498583292614</v>
      </c>
      <c r="I501" s="39">
        <f t="shared" ca="1" si="124"/>
        <v>8772.7740262575007</v>
      </c>
      <c r="J501" s="39">
        <f t="shared" ca="1" si="125"/>
        <v>4352.0369175815795</v>
      </c>
      <c r="K501" s="39">
        <f t="shared" ca="1" si="131"/>
        <v>88920.835316701792</v>
      </c>
      <c r="L501" s="54">
        <f t="shared" ca="1" si="132"/>
        <v>0.67008397987917967</v>
      </c>
      <c r="M501" s="186">
        <f t="shared" ca="1" si="133"/>
        <v>4610441.2653724002</v>
      </c>
      <c r="N501" s="39">
        <f t="shared" ca="1" si="126"/>
        <v>1030764.8243265911</v>
      </c>
      <c r="O501" s="39">
        <f t="shared" ca="1" si="127"/>
        <v>652923.77364050155</v>
      </c>
      <c r="P501" s="39">
        <f t="shared" ca="1" si="128"/>
        <v>323905.34154250374</v>
      </c>
      <c r="Q501" s="39">
        <f t="shared" ca="1" si="134"/>
        <v>6618035.2048819959</v>
      </c>
      <c r="S501" s="39">
        <f t="shared" ca="1" si="129"/>
        <v>3822.700615369713</v>
      </c>
      <c r="T501" s="39">
        <f t="shared" ca="1" si="135"/>
        <v>88391.49901448992</v>
      </c>
      <c r="U501" s="39">
        <f t="shared" ca="1" si="136"/>
        <v>284508.87983830069</v>
      </c>
      <c r="V501" s="39">
        <f t="shared" ca="1" si="137"/>
        <v>6578638.743177793</v>
      </c>
    </row>
    <row r="502" spans="5:22" x14ac:dyDescent="0.35">
      <c r="E502" s="4">
        <v>484</v>
      </c>
      <c r="F502" s="54">
        <f t="shared" ca="1" si="138"/>
        <v>0.41665702081376232</v>
      </c>
      <c r="G502" s="39">
        <f t="shared" ca="1" si="130"/>
        <v>61130.670242922744</v>
      </c>
      <c r="H502" s="39">
        <f t="shared" ca="1" si="123"/>
        <v>13435.520863686344</v>
      </c>
      <c r="I502" s="39">
        <f t="shared" ca="1" si="124"/>
        <v>9220.1614161684029</v>
      </c>
      <c r="J502" s="39">
        <f t="shared" ca="1" si="125"/>
        <v>4624.1383662187945</v>
      </c>
      <c r="K502" s="39">
        <f t="shared" ca="1" si="131"/>
        <v>88410.490888996283</v>
      </c>
      <c r="L502" s="54">
        <f t="shared" ca="1" si="132"/>
        <v>0.94093054214989325</v>
      </c>
      <c r="M502" s="186">
        <f t="shared" ca="1" si="133"/>
        <v>4600566.5487589883</v>
      </c>
      <c r="N502" s="39">
        <f t="shared" ca="1" si="126"/>
        <v>1011129.2352104529</v>
      </c>
      <c r="O502" s="39">
        <f t="shared" ca="1" si="127"/>
        <v>693890.08850747056</v>
      </c>
      <c r="P502" s="39">
        <f t="shared" ca="1" si="128"/>
        <v>348002.99424039334</v>
      </c>
      <c r="Q502" s="39">
        <f t="shared" ca="1" si="134"/>
        <v>6653588.866717305</v>
      </c>
      <c r="S502" s="39">
        <f t="shared" ca="1" si="129"/>
        <v>7235.6847736684304</v>
      </c>
      <c r="T502" s="39">
        <f t="shared" ca="1" si="135"/>
        <v>91022.037296445909</v>
      </c>
      <c r="U502" s="39">
        <f t="shared" ca="1" si="136"/>
        <v>544542.52169691527</v>
      </c>
      <c r="V502" s="39">
        <f t="shared" ca="1" si="137"/>
        <v>6850128.394173827</v>
      </c>
    </row>
    <row r="503" spans="5:22" x14ac:dyDescent="0.35">
      <c r="E503" s="4">
        <v>485</v>
      </c>
      <c r="F503" s="54">
        <f t="shared" ca="1" si="138"/>
        <v>0.52117527860318869</v>
      </c>
      <c r="G503" s="39">
        <f t="shared" ca="1" si="130"/>
        <v>65107.516371299869</v>
      </c>
      <c r="H503" s="39">
        <f t="shared" ca="1" si="123"/>
        <v>13835.613134113542</v>
      </c>
      <c r="I503" s="39">
        <f t="shared" ca="1" si="124"/>
        <v>8711.3368201984358</v>
      </c>
      <c r="J503" s="39">
        <f t="shared" ca="1" si="125"/>
        <v>4705.6825465441061</v>
      </c>
      <c r="K503" s="39">
        <f t="shared" ca="1" si="131"/>
        <v>92360.148872155958</v>
      </c>
      <c r="L503" s="54">
        <f t="shared" ca="1" si="132"/>
        <v>2.5947814129488878E-3</v>
      </c>
      <c r="M503" s="186">
        <f t="shared" ca="1" si="133"/>
        <v>4689621.8832562342</v>
      </c>
      <c r="N503" s="39">
        <f t="shared" ca="1" si="126"/>
        <v>996563.8030482108</v>
      </c>
      <c r="O503" s="39">
        <f t="shared" ca="1" si="127"/>
        <v>627467.88790774357</v>
      </c>
      <c r="P503" s="39">
        <f t="shared" ca="1" si="128"/>
        <v>338945.07233358285</v>
      </c>
      <c r="Q503" s="39">
        <f t="shared" ca="1" si="134"/>
        <v>6652598.6465457715</v>
      </c>
      <c r="S503" s="39">
        <f t="shared" ca="1" si="129"/>
        <v>3607.9715008774692</v>
      </c>
      <c r="T503" s="39">
        <f t="shared" ca="1" si="135"/>
        <v>91262.437826489317</v>
      </c>
      <c r="U503" s="39">
        <f t="shared" ca="1" si="136"/>
        <v>259878.16841587215</v>
      </c>
      <c r="V503" s="39">
        <f t="shared" ca="1" si="137"/>
        <v>6573531.7426280612</v>
      </c>
    </row>
    <row r="504" spans="5:22" x14ac:dyDescent="0.35">
      <c r="E504" s="4">
        <v>486</v>
      </c>
      <c r="F504" s="54">
        <f t="shared" ca="1" si="138"/>
        <v>2.2227294658827557E-2</v>
      </c>
      <c r="G504" s="39">
        <f t="shared" ca="1" si="130"/>
        <v>61268.38750556967</v>
      </c>
      <c r="H504" s="39">
        <f t="shared" ca="1" si="123"/>
        <v>13568.434277431303</v>
      </c>
      <c r="I504" s="39">
        <f t="shared" ca="1" si="124"/>
        <v>9236.6479648146742</v>
      </c>
      <c r="J504" s="39">
        <f t="shared" ca="1" si="125"/>
        <v>4372.4836611623423</v>
      </c>
      <c r="K504" s="39">
        <f t="shared" ca="1" si="131"/>
        <v>88445.953408977992</v>
      </c>
      <c r="L504" s="54">
        <f t="shared" ca="1" si="132"/>
        <v>0.91503600356940951</v>
      </c>
      <c r="M504" s="186">
        <f t="shared" ca="1" si="133"/>
        <v>4602295.9017033027</v>
      </c>
      <c r="N504" s="39">
        <f t="shared" ca="1" si="126"/>
        <v>1019219.7315765163</v>
      </c>
      <c r="O504" s="39">
        <f t="shared" ca="1" si="127"/>
        <v>693829.04960699892</v>
      </c>
      <c r="P504" s="39">
        <f t="shared" ca="1" si="128"/>
        <v>328447.74366230477</v>
      </c>
      <c r="Q504" s="39">
        <f t="shared" ca="1" si="134"/>
        <v>6643792.4265491236</v>
      </c>
      <c r="S504" s="39">
        <f t="shared" ca="1" si="129"/>
        <v>5307.3304778901929</v>
      </c>
      <c r="T504" s="39">
        <f t="shared" ca="1" si="135"/>
        <v>89380.80022570584</v>
      </c>
      <c r="U504" s="39">
        <f t="shared" ca="1" si="136"/>
        <v>398670.60815267259</v>
      </c>
      <c r="V504" s="39">
        <f t="shared" ca="1" si="137"/>
        <v>6714015.2910394911</v>
      </c>
    </row>
    <row r="505" spans="5:22" x14ac:dyDescent="0.35">
      <c r="E505" s="4">
        <v>487</v>
      </c>
      <c r="F505" s="54">
        <f t="shared" ca="1" si="138"/>
        <v>0.65350545029975526</v>
      </c>
      <c r="G505" s="39">
        <f t="shared" ca="1" si="130"/>
        <v>65292.345071481293</v>
      </c>
      <c r="H505" s="39">
        <f t="shared" ca="1" si="123"/>
        <v>14018.824869750733</v>
      </c>
      <c r="I505" s="39">
        <f t="shared" ca="1" si="124"/>
        <v>9299.527833586797</v>
      </c>
      <c r="J505" s="39">
        <f t="shared" ca="1" si="125"/>
        <v>4471.681199310131</v>
      </c>
      <c r="K505" s="39">
        <f t="shared" ca="1" si="131"/>
        <v>93082.378974128951</v>
      </c>
      <c r="L505" s="54">
        <f t="shared" ca="1" si="132"/>
        <v>0.23563088424808487</v>
      </c>
      <c r="M505" s="186">
        <f t="shared" ca="1" si="133"/>
        <v>4803307.31040507</v>
      </c>
      <c r="N505" s="39">
        <f t="shared" ca="1" si="126"/>
        <v>1031311.1576317661</v>
      </c>
      <c r="O505" s="39">
        <f t="shared" ca="1" si="127"/>
        <v>684130.58188491082</v>
      </c>
      <c r="P505" s="39">
        <f t="shared" ca="1" si="128"/>
        <v>328964.42869271216</v>
      </c>
      <c r="Q505" s="39">
        <f t="shared" ca="1" si="134"/>
        <v>6847713.4786144597</v>
      </c>
      <c r="S505" s="39">
        <f t="shared" ca="1" si="129"/>
        <v>2963.4168218466202</v>
      </c>
      <c r="T505" s="39">
        <f t="shared" ca="1" si="135"/>
        <v>91574.114596665444</v>
      </c>
      <c r="U505" s="39">
        <f t="shared" ca="1" si="136"/>
        <v>218007.20541695651</v>
      </c>
      <c r="V505" s="39">
        <f t="shared" ca="1" si="137"/>
        <v>6736756.2553387042</v>
      </c>
    </row>
    <row r="506" spans="5:22" x14ac:dyDescent="0.35">
      <c r="E506" s="4">
        <v>488</v>
      </c>
      <c r="F506" s="54">
        <f t="shared" ca="1" si="138"/>
        <v>0.11036182238974268</v>
      </c>
      <c r="G506" s="39">
        <f t="shared" ca="1" si="130"/>
        <v>61192.232083794028</v>
      </c>
      <c r="H506" s="39">
        <f t="shared" ca="1" si="123"/>
        <v>13058.861932047852</v>
      </c>
      <c r="I506" s="39">
        <f t="shared" ca="1" si="124"/>
        <v>9071.9102012515414</v>
      </c>
      <c r="J506" s="39">
        <f t="shared" ca="1" si="125"/>
        <v>4488.8514055337118</v>
      </c>
      <c r="K506" s="39">
        <f t="shared" ca="1" si="131"/>
        <v>87811.855622627132</v>
      </c>
      <c r="L506" s="54">
        <f t="shared" ca="1" si="132"/>
        <v>9.3098210814296478E-2</v>
      </c>
      <c r="M506" s="186">
        <f t="shared" ca="1" si="133"/>
        <v>4474404.2138623847</v>
      </c>
      <c r="N506" s="39">
        <f t="shared" ca="1" si="126"/>
        <v>954870.00338522694</v>
      </c>
      <c r="O506" s="39">
        <f t="shared" ca="1" si="127"/>
        <v>663342.25521757291</v>
      </c>
      <c r="P506" s="39">
        <f t="shared" ca="1" si="128"/>
        <v>328226.88371325756</v>
      </c>
      <c r="Q506" s="39">
        <f t="shared" ca="1" si="134"/>
        <v>6420843.356178442</v>
      </c>
      <c r="S506" s="39">
        <f t="shared" ca="1" si="129"/>
        <v>6773.9835175360313</v>
      </c>
      <c r="T506" s="39">
        <f t="shared" ca="1" si="135"/>
        <v>90096.987734629452</v>
      </c>
      <c r="U506" s="39">
        <f t="shared" ca="1" si="136"/>
        <v>495316.79697503056</v>
      </c>
      <c r="V506" s="39">
        <f t="shared" ca="1" si="137"/>
        <v>6587933.2694402151</v>
      </c>
    </row>
    <row r="507" spans="5:22" x14ac:dyDescent="0.35">
      <c r="E507" s="4">
        <v>489</v>
      </c>
      <c r="F507" s="54">
        <f t="shared" ca="1" si="138"/>
        <v>0.86501926473319213</v>
      </c>
      <c r="G507" s="39">
        <f t="shared" ca="1" si="130"/>
        <v>63142.723425331416</v>
      </c>
      <c r="H507" s="39">
        <f t="shared" ca="1" si="123"/>
        <v>13824.159781261575</v>
      </c>
      <c r="I507" s="39">
        <f t="shared" ca="1" si="124"/>
        <v>9341.3193266008293</v>
      </c>
      <c r="J507" s="39">
        <f t="shared" ca="1" si="125"/>
        <v>4489.8576109039832</v>
      </c>
      <c r="K507" s="39">
        <f t="shared" ca="1" si="131"/>
        <v>90798.060144097806</v>
      </c>
      <c r="L507" s="54">
        <f t="shared" ca="1" si="132"/>
        <v>0.49359370649034062</v>
      </c>
      <c r="M507" s="186">
        <f t="shared" ca="1" si="133"/>
        <v>4678124.4304548074</v>
      </c>
      <c r="N507" s="39">
        <f t="shared" ca="1" si="126"/>
        <v>1024205.7373357763</v>
      </c>
      <c r="O507" s="39">
        <f t="shared" ca="1" si="127"/>
        <v>692080.60381063016</v>
      </c>
      <c r="P507" s="39">
        <f t="shared" ca="1" si="128"/>
        <v>332645.02130117198</v>
      </c>
      <c r="Q507" s="39">
        <f t="shared" ca="1" si="134"/>
        <v>6727055.7929023849</v>
      </c>
      <c r="S507" s="39">
        <f t="shared" ca="1" si="129"/>
        <v>5912.0258841610339</v>
      </c>
      <c r="T507" s="39">
        <f t="shared" ca="1" si="135"/>
        <v>92220.228417354854</v>
      </c>
      <c r="U507" s="39">
        <f t="shared" ca="1" si="136"/>
        <v>438010.76706614596</v>
      </c>
      <c r="V507" s="39">
        <f t="shared" ca="1" si="137"/>
        <v>6832421.5386673594</v>
      </c>
    </row>
    <row r="508" spans="5:22" x14ac:dyDescent="0.35">
      <c r="E508" s="4">
        <v>490</v>
      </c>
      <c r="F508" s="54">
        <f t="shared" ca="1" si="138"/>
        <v>7.3200794689252779E-2</v>
      </c>
      <c r="G508" s="39">
        <f t="shared" ca="1" si="130"/>
        <v>64784.209157618308</v>
      </c>
      <c r="H508" s="39">
        <f t="shared" ca="1" si="123"/>
        <v>13230.155150941997</v>
      </c>
      <c r="I508" s="39">
        <f t="shared" ca="1" si="124"/>
        <v>8778.2792659407514</v>
      </c>
      <c r="J508" s="39">
        <f t="shared" ca="1" si="125"/>
        <v>4533.9865071189606</v>
      </c>
      <c r="K508" s="39">
        <f t="shared" ca="1" si="131"/>
        <v>91326.630081620024</v>
      </c>
      <c r="L508" s="54">
        <f t="shared" ca="1" si="132"/>
        <v>0.91338938714419926</v>
      </c>
      <c r="M508" s="186">
        <f t="shared" ca="1" si="133"/>
        <v>4865889.2931799991</v>
      </c>
      <c r="N508" s="39">
        <f t="shared" ca="1" si="126"/>
        <v>993706.19990826142</v>
      </c>
      <c r="O508" s="39">
        <f t="shared" ca="1" si="127"/>
        <v>659329.42067352706</v>
      </c>
      <c r="P508" s="39">
        <f t="shared" ca="1" si="128"/>
        <v>340544.04132242716</v>
      </c>
      <c r="Q508" s="39">
        <f t="shared" ca="1" si="134"/>
        <v>6859468.955084214</v>
      </c>
      <c r="S508" s="39">
        <f t="shared" ca="1" si="129"/>
        <v>3096.6009624343242</v>
      </c>
      <c r="T508" s="39">
        <f t="shared" ca="1" si="135"/>
        <v>89889.244536935395</v>
      </c>
      <c r="U508" s="39">
        <f t="shared" ca="1" si="136"/>
        <v>232583.18136910014</v>
      </c>
      <c r="V508" s="39">
        <f t="shared" ca="1" si="137"/>
        <v>6751508.0951308869</v>
      </c>
    </row>
    <row r="509" spans="5:22" x14ac:dyDescent="0.35">
      <c r="E509" s="4">
        <v>491</v>
      </c>
      <c r="F509" s="54">
        <f t="shared" ca="1" si="138"/>
        <v>0.48789210920826354</v>
      </c>
      <c r="G509" s="39">
        <f t="shared" ca="1" si="130"/>
        <v>62371.695231390535</v>
      </c>
      <c r="H509" s="39">
        <f t="shared" ca="1" si="123"/>
        <v>13410.715090412945</v>
      </c>
      <c r="I509" s="39">
        <f t="shared" ca="1" si="124"/>
        <v>9313.6097236668938</v>
      </c>
      <c r="J509" s="39">
        <f t="shared" ca="1" si="125"/>
        <v>4446.3106051449322</v>
      </c>
      <c r="K509" s="39">
        <f t="shared" ca="1" si="131"/>
        <v>89542.330650615288</v>
      </c>
      <c r="L509" s="54">
        <f t="shared" ca="1" si="132"/>
        <v>0.84587294852785633</v>
      </c>
      <c r="M509" s="186">
        <f t="shared" ca="1" si="133"/>
        <v>4668833.1959727984</v>
      </c>
      <c r="N509" s="39">
        <f t="shared" ca="1" si="126"/>
        <v>1003859.0672190298</v>
      </c>
      <c r="O509" s="39">
        <f t="shared" ca="1" si="127"/>
        <v>697170.24831331649</v>
      </c>
      <c r="P509" s="39">
        <f t="shared" ca="1" si="128"/>
        <v>332828.57674291485</v>
      </c>
      <c r="Q509" s="39">
        <f t="shared" ca="1" si="134"/>
        <v>6702691.0882480592</v>
      </c>
      <c r="S509" s="39">
        <f t="shared" ca="1" si="129"/>
        <v>6090.292271153623</v>
      </c>
      <c r="T509" s="39">
        <f t="shared" ca="1" si="135"/>
        <v>91186.312316623982</v>
      </c>
      <c r="U509" s="39">
        <f t="shared" ca="1" si="136"/>
        <v>455888.82301900315</v>
      </c>
      <c r="V509" s="39">
        <f t="shared" ca="1" si="137"/>
        <v>6825751.3345241481</v>
      </c>
    </row>
    <row r="510" spans="5:22" x14ac:dyDescent="0.35">
      <c r="E510" s="4">
        <v>492</v>
      </c>
      <c r="F510" s="54">
        <f t="shared" ca="1" si="138"/>
        <v>0.4874574611320901</v>
      </c>
      <c r="G510" s="39">
        <f t="shared" ca="1" si="130"/>
        <v>64282.715172070864</v>
      </c>
      <c r="H510" s="39">
        <f t="shared" ca="1" si="123"/>
        <v>14294.089394527324</v>
      </c>
      <c r="I510" s="39">
        <f t="shared" ca="1" si="124"/>
        <v>9082.3058641973676</v>
      </c>
      <c r="J510" s="39">
        <f t="shared" ca="1" si="125"/>
        <v>4567.7971116400849</v>
      </c>
      <c r="K510" s="39">
        <f t="shared" ca="1" si="131"/>
        <v>92226.907542435642</v>
      </c>
      <c r="L510" s="54">
        <f t="shared" ca="1" si="132"/>
        <v>0.91419805356209427</v>
      </c>
      <c r="M510" s="186">
        <f t="shared" ca="1" si="133"/>
        <v>4828467.4319295445</v>
      </c>
      <c r="N510" s="39">
        <f t="shared" ca="1" si="126"/>
        <v>1073671.9027162595</v>
      </c>
      <c r="O510" s="39">
        <f t="shared" ca="1" si="127"/>
        <v>682199.21879020042</v>
      </c>
      <c r="P510" s="39">
        <f t="shared" ca="1" si="128"/>
        <v>343100.93358966435</v>
      </c>
      <c r="Q510" s="39">
        <f t="shared" ca="1" si="134"/>
        <v>6927439.4870256688</v>
      </c>
      <c r="S510" s="39">
        <f t="shared" ca="1" si="129"/>
        <v>3526.2076336566952</v>
      </c>
      <c r="T510" s="39">
        <f t="shared" ca="1" si="135"/>
        <v>91185.318064452251</v>
      </c>
      <c r="U510" s="39">
        <f t="shared" ca="1" si="136"/>
        <v>264864.02560559736</v>
      </c>
      <c r="V510" s="39">
        <f t="shared" ca="1" si="137"/>
        <v>6849202.5790416021</v>
      </c>
    </row>
    <row r="511" spans="5:22" x14ac:dyDescent="0.35">
      <c r="E511" s="4">
        <v>493</v>
      </c>
      <c r="F511" s="54">
        <f t="shared" ca="1" si="138"/>
        <v>0.89202634949896287</v>
      </c>
      <c r="G511" s="39">
        <f t="shared" ca="1" si="130"/>
        <v>63087.53956819325</v>
      </c>
      <c r="H511" s="39">
        <f t="shared" ca="1" si="123"/>
        <v>13549.051291060619</v>
      </c>
      <c r="I511" s="39">
        <f t="shared" ca="1" si="124"/>
        <v>9183.4579897834556</v>
      </c>
      <c r="J511" s="39">
        <f t="shared" ca="1" si="125"/>
        <v>4614.3447298773599</v>
      </c>
      <c r="K511" s="39">
        <f t="shared" ca="1" si="131"/>
        <v>90434.393578914678</v>
      </c>
      <c r="L511" s="54">
        <f t="shared" ca="1" si="132"/>
        <v>1.1199182358845539E-2</v>
      </c>
      <c r="M511" s="186">
        <f t="shared" ca="1" si="133"/>
        <v>4568035.8875626381</v>
      </c>
      <c r="N511" s="39">
        <f t="shared" ca="1" si="126"/>
        <v>981058.27178582945</v>
      </c>
      <c r="O511" s="39">
        <f t="shared" ca="1" si="127"/>
        <v>664954.85410251631</v>
      </c>
      <c r="P511" s="39">
        <f t="shared" ca="1" si="128"/>
        <v>334114.98479633877</v>
      </c>
      <c r="Q511" s="39">
        <f t="shared" ca="1" si="134"/>
        <v>6548163.9982473226</v>
      </c>
      <c r="S511" s="39">
        <f t="shared" ca="1" si="129"/>
        <v>6522.6118451423099</v>
      </c>
      <c r="T511" s="39">
        <f t="shared" ca="1" si="135"/>
        <v>92342.660694179634</v>
      </c>
      <c r="U511" s="39">
        <f t="shared" ca="1" si="136"/>
        <v>472288.58809819864</v>
      </c>
      <c r="V511" s="39">
        <f t="shared" ca="1" si="137"/>
        <v>6686337.6015491821</v>
      </c>
    </row>
    <row r="512" spans="5:22" x14ac:dyDescent="0.35">
      <c r="E512" s="4">
        <v>494</v>
      </c>
      <c r="F512" s="54">
        <f t="shared" ca="1" si="138"/>
        <v>0.90276481958453381</v>
      </c>
      <c r="G512" s="39">
        <f t="shared" ca="1" si="130"/>
        <v>64443.902983691412</v>
      </c>
      <c r="H512" s="39">
        <f t="shared" ca="1" si="123"/>
        <v>14031.724912116726</v>
      </c>
      <c r="I512" s="39">
        <f t="shared" ca="1" si="124"/>
        <v>8578.8813354154063</v>
      </c>
      <c r="J512" s="39">
        <f t="shared" ca="1" si="125"/>
        <v>4697.5474120992831</v>
      </c>
      <c r="K512" s="39">
        <f t="shared" ca="1" si="131"/>
        <v>91752.056643322838</v>
      </c>
      <c r="L512" s="54">
        <f t="shared" ca="1" si="132"/>
        <v>0.40018762165440447</v>
      </c>
      <c r="M512" s="186">
        <f t="shared" ca="1" si="133"/>
        <v>4763218.3331690831</v>
      </c>
      <c r="N512" s="39">
        <f t="shared" ca="1" si="126"/>
        <v>1037121.6865045202</v>
      </c>
      <c r="O512" s="39">
        <f t="shared" ca="1" si="127"/>
        <v>634087.67878745333</v>
      </c>
      <c r="P512" s="39">
        <f t="shared" ca="1" si="128"/>
        <v>347208.08204159763</v>
      </c>
      <c r="Q512" s="39">
        <f t="shared" ca="1" si="134"/>
        <v>6781635.7805026546</v>
      </c>
      <c r="S512" s="39">
        <f t="shared" ca="1" si="129"/>
        <v>5342.9628264957773</v>
      </c>
      <c r="T512" s="39">
        <f t="shared" ca="1" si="135"/>
        <v>92397.472057719322</v>
      </c>
      <c r="U512" s="39">
        <f t="shared" ca="1" si="136"/>
        <v>394912.43252361752</v>
      </c>
      <c r="V512" s="39">
        <f t="shared" ca="1" si="137"/>
        <v>6829340.1309846742</v>
      </c>
    </row>
    <row r="513" spans="5:22" x14ac:dyDescent="0.35">
      <c r="E513" s="4">
        <v>495</v>
      </c>
      <c r="F513" s="54">
        <f t="shared" ca="1" si="138"/>
        <v>0.15090345586229492</v>
      </c>
      <c r="G513" s="39">
        <f t="shared" ca="1" si="130"/>
        <v>60524.740376953203</v>
      </c>
      <c r="H513" s="39">
        <f t="shared" ca="1" si="123"/>
        <v>13025.6991573057</v>
      </c>
      <c r="I513" s="39">
        <f t="shared" ca="1" si="124"/>
        <v>9354.854848496856</v>
      </c>
      <c r="J513" s="39">
        <f t="shared" ca="1" si="125"/>
        <v>4590.9899611395012</v>
      </c>
      <c r="K513" s="39">
        <f t="shared" ca="1" si="131"/>
        <v>87496.28434389527</v>
      </c>
      <c r="L513" s="54">
        <f t="shared" ca="1" si="132"/>
        <v>0.50624457542245882</v>
      </c>
      <c r="M513" s="186">
        <f t="shared" ca="1" si="133"/>
        <v>4485585.3017234961</v>
      </c>
      <c r="N513" s="39">
        <f t="shared" ca="1" si="126"/>
        <v>965355.395509155</v>
      </c>
      <c r="O513" s="39">
        <f t="shared" ca="1" si="127"/>
        <v>693303.25329495675</v>
      </c>
      <c r="P513" s="39">
        <f t="shared" ca="1" si="128"/>
        <v>340245.60802393866</v>
      </c>
      <c r="Q513" s="39">
        <f t="shared" ca="1" si="134"/>
        <v>6484489.5585515462</v>
      </c>
      <c r="S513" s="39">
        <f t="shared" ca="1" si="129"/>
        <v>7366.8606038964499</v>
      </c>
      <c r="T513" s="39">
        <f t="shared" ca="1" si="135"/>
        <v>90272.154986652211</v>
      </c>
      <c r="U513" s="39">
        <f t="shared" ca="1" si="136"/>
        <v>545969.82058706449</v>
      </c>
      <c r="V513" s="39">
        <f t="shared" ca="1" si="137"/>
        <v>6690213.7711146716</v>
      </c>
    </row>
    <row r="514" spans="5:22" x14ac:dyDescent="0.35">
      <c r="E514" s="4">
        <v>496</v>
      </c>
      <c r="F514" s="54">
        <f t="shared" ca="1" si="138"/>
        <v>6.4544134428025091E-3</v>
      </c>
      <c r="G514" s="39">
        <f t="shared" ca="1" si="130"/>
        <v>61840.579088807157</v>
      </c>
      <c r="H514" s="39">
        <f t="shared" ca="1" si="123"/>
        <v>13290.514771616408</v>
      </c>
      <c r="I514" s="39">
        <f t="shared" ca="1" si="124"/>
        <v>8895.5135331445381</v>
      </c>
      <c r="J514" s="39">
        <f t="shared" ca="1" si="125"/>
        <v>4453.6041142771346</v>
      </c>
      <c r="K514" s="39">
        <f t="shared" ca="1" si="131"/>
        <v>88480.211507845233</v>
      </c>
      <c r="L514" s="54">
        <f t="shared" ca="1" si="132"/>
        <v>0.18950591346932133</v>
      </c>
      <c r="M514" s="186">
        <f t="shared" ca="1" si="133"/>
        <v>4542074.8052635472</v>
      </c>
      <c r="N514" s="39">
        <f t="shared" ca="1" si="126"/>
        <v>976163.43803074025</v>
      </c>
      <c r="O514" s="39">
        <f t="shared" ca="1" si="127"/>
        <v>653358.82189514732</v>
      </c>
      <c r="P514" s="39">
        <f t="shared" ca="1" si="128"/>
        <v>327108.88769373647</v>
      </c>
      <c r="Q514" s="39">
        <f t="shared" ca="1" si="134"/>
        <v>6498705.9528831718</v>
      </c>
      <c r="S514" s="39">
        <f t="shared" ca="1" si="129"/>
        <v>4919.561976722036</v>
      </c>
      <c r="T514" s="39">
        <f t="shared" ca="1" si="135"/>
        <v>88946.169370290139</v>
      </c>
      <c r="U514" s="39">
        <f t="shared" ca="1" si="136"/>
        <v>361332.62069413631</v>
      </c>
      <c r="V514" s="39">
        <f t="shared" ca="1" si="137"/>
        <v>6532929.6858835714</v>
      </c>
    </row>
    <row r="515" spans="5:22" x14ac:dyDescent="0.35">
      <c r="E515" s="4">
        <v>497</v>
      </c>
      <c r="F515" s="54">
        <f t="shared" ca="1" si="138"/>
        <v>0.35704282839172063</v>
      </c>
      <c r="G515" s="39">
        <f t="shared" ca="1" si="130"/>
        <v>66112.287019093419</v>
      </c>
      <c r="H515" s="39">
        <f t="shared" ca="1" si="123"/>
        <v>12781.831213893858</v>
      </c>
      <c r="I515" s="39">
        <f t="shared" ca="1" si="124"/>
        <v>8863.6329968744449</v>
      </c>
      <c r="J515" s="39">
        <f t="shared" ca="1" si="125"/>
        <v>4599.6499870234657</v>
      </c>
      <c r="K515" s="39">
        <f t="shared" ca="1" si="131"/>
        <v>92357.401216885191</v>
      </c>
      <c r="L515" s="54">
        <f t="shared" ca="1" si="132"/>
        <v>0.27059387993295969</v>
      </c>
      <c r="M515" s="186">
        <f t="shared" ca="1" si="133"/>
        <v>4868987.1893481892</v>
      </c>
      <c r="N515" s="39">
        <f t="shared" ca="1" si="126"/>
        <v>941346.53697407991</v>
      </c>
      <c r="O515" s="39">
        <f t="shared" ca="1" si="127"/>
        <v>652782.06909408118</v>
      </c>
      <c r="P515" s="39">
        <f t="shared" ca="1" si="128"/>
        <v>338751.50705094944</v>
      </c>
      <c r="Q515" s="39">
        <f t="shared" ca="1" si="134"/>
        <v>6801867.3024672996</v>
      </c>
      <c r="S515" s="39">
        <f t="shared" ca="1" si="129"/>
        <v>3122.0639481259423</v>
      </c>
      <c r="T515" s="39">
        <f t="shared" ca="1" si="135"/>
        <v>90879.815177987664</v>
      </c>
      <c r="U515" s="39">
        <f t="shared" ca="1" si="136"/>
        <v>229931.37967471714</v>
      </c>
      <c r="V515" s="39">
        <f t="shared" ca="1" si="137"/>
        <v>6693047.1750910673</v>
      </c>
    </row>
    <row r="516" spans="5:22" x14ac:dyDescent="0.35">
      <c r="E516" s="4">
        <v>498</v>
      </c>
      <c r="F516" s="54">
        <f t="shared" ca="1" si="138"/>
        <v>0.8791203113247863</v>
      </c>
      <c r="G516" s="39">
        <f t="shared" ca="1" si="130"/>
        <v>64326.325308212647</v>
      </c>
      <c r="H516" s="39">
        <f t="shared" ca="1" si="123"/>
        <v>14131.145380744952</v>
      </c>
      <c r="I516" s="39">
        <f t="shared" ca="1" si="124"/>
        <v>8918.1823356463101</v>
      </c>
      <c r="J516" s="39">
        <f t="shared" ca="1" si="125"/>
        <v>4681.6765326776149</v>
      </c>
      <c r="K516" s="39">
        <f t="shared" ca="1" si="131"/>
        <v>92057.32955728154</v>
      </c>
      <c r="L516" s="54">
        <f t="shared" ca="1" si="132"/>
        <v>0.41451074969602375</v>
      </c>
      <c r="M516" s="186">
        <f t="shared" ca="1" si="133"/>
        <v>4756286.9549374441</v>
      </c>
      <c r="N516" s="39">
        <f t="shared" ca="1" si="126"/>
        <v>1044856.5515086357</v>
      </c>
      <c r="O516" s="39">
        <f t="shared" ca="1" si="127"/>
        <v>659410.18862105883</v>
      </c>
      <c r="P516" s="39">
        <f t="shared" ca="1" si="128"/>
        <v>346163.05086478166</v>
      </c>
      <c r="Q516" s="39">
        <f t="shared" ca="1" si="134"/>
        <v>6806716.7459319206</v>
      </c>
      <c r="S516" s="39">
        <f t="shared" ca="1" si="129"/>
        <v>4906.098558366366</v>
      </c>
      <c r="T516" s="39">
        <f t="shared" ca="1" si="135"/>
        <v>92281.75158297029</v>
      </c>
      <c r="U516" s="39">
        <f t="shared" ca="1" si="136"/>
        <v>362756.81007719797</v>
      </c>
      <c r="V516" s="39">
        <f t="shared" ca="1" si="137"/>
        <v>6823310.5051443372</v>
      </c>
    </row>
    <row r="517" spans="5:22" x14ac:dyDescent="0.35">
      <c r="E517" s="4">
        <v>499</v>
      </c>
      <c r="F517" s="54">
        <f t="shared" ca="1" si="138"/>
        <v>0.94428084884370889</v>
      </c>
      <c r="G517" s="39">
        <f t="shared" ca="1" si="130"/>
        <v>63606.176357727643</v>
      </c>
      <c r="H517" s="39">
        <f t="shared" ca="1" si="123"/>
        <v>13954.226960539283</v>
      </c>
      <c r="I517" s="39">
        <f t="shared" ca="1" si="124"/>
        <v>9317.0521882535559</v>
      </c>
      <c r="J517" s="39">
        <f t="shared" ca="1" si="125"/>
        <v>4619.6883287414666</v>
      </c>
      <c r="K517" s="39">
        <f t="shared" ca="1" si="131"/>
        <v>91497.143835261944</v>
      </c>
      <c r="L517" s="54">
        <f t="shared" ca="1" si="132"/>
        <v>0.31380148702935673</v>
      </c>
      <c r="M517" s="186">
        <f t="shared" ca="1" si="133"/>
        <v>4690353.6872006273</v>
      </c>
      <c r="N517" s="39">
        <f t="shared" ca="1" si="126"/>
        <v>1028992.2083714146</v>
      </c>
      <c r="O517" s="39">
        <f t="shared" ca="1" si="127"/>
        <v>687044.44422568253</v>
      </c>
      <c r="P517" s="39">
        <f t="shared" ca="1" si="128"/>
        <v>340658.30438489729</v>
      </c>
      <c r="Q517" s="39">
        <f t="shared" ca="1" si="134"/>
        <v>6747048.6441826224</v>
      </c>
      <c r="S517" s="39">
        <f t="shared" ca="1" si="129"/>
        <v>5788.4538342912219</v>
      </c>
      <c r="T517" s="39">
        <f t="shared" ca="1" si="135"/>
        <v>92665.909340811704</v>
      </c>
      <c r="U517" s="39">
        <f t="shared" ca="1" si="136"/>
        <v>426843.70197266142</v>
      </c>
      <c r="V517" s="39">
        <f t="shared" ca="1" si="137"/>
        <v>6833234.0417703865</v>
      </c>
    </row>
    <row r="518" spans="5:22" x14ac:dyDescent="0.35">
      <c r="E518" s="4">
        <v>500</v>
      </c>
      <c r="F518" s="54">
        <f ca="1">RAND()</f>
        <v>0.62674854661645518</v>
      </c>
      <c r="G518" s="39">
        <f t="shared" ca="1" si="130"/>
        <v>66299.419893421407</v>
      </c>
      <c r="H518" s="39">
        <f t="shared" ca="1" si="123"/>
        <v>13877.122797990325</v>
      </c>
      <c r="I518" s="39">
        <f t="shared" ca="1" si="124"/>
        <v>9018.1947443460576</v>
      </c>
      <c r="J518" s="39">
        <f t="shared" ca="1" si="125"/>
        <v>4568.2209308477331</v>
      </c>
      <c r="K518" s="39">
        <f t="shared" ca="1" si="131"/>
        <v>93762.958366605511</v>
      </c>
      <c r="L518" s="54">
        <f t="shared" ca="1" si="132"/>
        <v>0.76316105754103936</v>
      </c>
      <c r="M518" s="186">
        <f t="shared" ca="1" si="133"/>
        <v>4947987.5137115689</v>
      </c>
      <c r="N518" s="39">
        <f t="shared" ca="1" si="126"/>
        <v>1035662.6112427189</v>
      </c>
      <c r="O518" s="39">
        <f t="shared" ca="1" si="127"/>
        <v>673036.28090524545</v>
      </c>
      <c r="P518" s="39">
        <f t="shared" ca="1" si="128"/>
        <v>340930.58675394638</v>
      </c>
      <c r="Q518" s="39">
        <f t="shared" ca="1" si="134"/>
        <v>6997616.9926134804</v>
      </c>
      <c r="S518" s="39">
        <f t="shared" ca="1" si="129"/>
        <v>2314.1154452836236</v>
      </c>
      <c r="T518" s="39">
        <f t="shared" ca="1" si="135"/>
        <v>91508.852881041399</v>
      </c>
      <c r="U518" s="39">
        <f t="shared" ca="1" si="136"/>
        <v>172704.59299579196</v>
      </c>
      <c r="V518" s="39">
        <f t="shared" ca="1" si="137"/>
        <v>6829390.9988553254</v>
      </c>
    </row>
    <row r="519" spans="5:22" x14ac:dyDescent="0.35">
      <c r="L519" s="54">
        <f t="shared" ca="1" si="132"/>
        <v>0.52646068400400614</v>
      </c>
      <c r="O519" s="39" t="e">
        <f ca="1">NORMINV(RAND(),C$6,C$6*$D$14/2)*NORMINV(#REF!,$C$17,$C$17*$C$20/2)</f>
        <v>#REF!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14"/>
  <sheetViews>
    <sheetView workbookViewId="0">
      <selection activeCell="B12" sqref="B12"/>
    </sheetView>
  </sheetViews>
  <sheetFormatPr defaultColWidth="11.453125" defaultRowHeight="14" x14ac:dyDescent="0.3"/>
  <cols>
    <col min="1" max="1" width="12.36328125" style="79" bestFit="1" customWidth="1"/>
    <col min="2" max="2" width="21.54296875" style="81" customWidth="1"/>
    <col min="3" max="15" width="11" style="81" customWidth="1"/>
    <col min="16" max="16" width="9" style="79" customWidth="1"/>
    <col min="17" max="32" width="11.453125" style="79"/>
    <col min="33" max="16384" width="11.453125" style="81"/>
  </cols>
  <sheetData>
    <row r="1" spans="1:16" s="89" customFormat="1" ht="15.5" x14ac:dyDescent="0.35">
      <c r="A1" s="77" t="s">
        <v>129</v>
      </c>
      <c r="B1" s="77"/>
      <c r="C1" s="77"/>
      <c r="D1" s="77"/>
      <c r="E1" s="77"/>
      <c r="F1" s="77"/>
      <c r="G1" s="77"/>
      <c r="H1" s="77"/>
      <c r="I1" s="77"/>
    </row>
    <row r="2" spans="1:16" s="89" customFormat="1" ht="15.5" x14ac:dyDescent="0.35">
      <c r="A2" s="77" t="s">
        <v>130</v>
      </c>
      <c r="B2" s="77"/>
      <c r="C2" s="77"/>
      <c r="D2" s="77"/>
      <c r="E2" s="77"/>
      <c r="F2" s="77"/>
      <c r="G2" s="77"/>
      <c r="H2" s="77"/>
      <c r="I2" s="77"/>
    </row>
    <row r="3" spans="1:16" s="79" customFormat="1" x14ac:dyDescent="0.3"/>
    <row r="4" spans="1:16" x14ac:dyDescent="0.3">
      <c r="C4" s="82" t="s">
        <v>3</v>
      </c>
      <c r="D4" s="82" t="s">
        <v>4</v>
      </c>
      <c r="E4" s="82" t="s">
        <v>5</v>
      </c>
      <c r="F4" s="82" t="s">
        <v>6</v>
      </c>
      <c r="G4" s="82" t="s">
        <v>7</v>
      </c>
      <c r="H4" s="82" t="s">
        <v>8</v>
      </c>
      <c r="I4" s="82" t="s">
        <v>9</v>
      </c>
      <c r="J4" s="82" t="s">
        <v>10</v>
      </c>
      <c r="K4" s="82" t="s">
        <v>11</v>
      </c>
      <c r="L4" s="82" t="s">
        <v>12</v>
      </c>
      <c r="M4" s="82" t="s">
        <v>13</v>
      </c>
      <c r="N4" s="82" t="s">
        <v>14</v>
      </c>
      <c r="O4" s="82" t="s">
        <v>15</v>
      </c>
    </row>
    <row r="5" spans="1:16" x14ac:dyDescent="0.3">
      <c r="A5" s="79" t="s">
        <v>17</v>
      </c>
      <c r="B5" s="33" t="s">
        <v>99</v>
      </c>
      <c r="C5" s="1">
        <v>5155357.6792294569</v>
      </c>
      <c r="D5" s="1">
        <v>4554660.5469707856</v>
      </c>
      <c r="E5" s="1">
        <v>5010912.0458101202</v>
      </c>
      <c r="F5" s="1">
        <v>4657051.0639013667</v>
      </c>
      <c r="G5" s="1">
        <v>4714603.9277755721</v>
      </c>
      <c r="H5" s="1">
        <v>5288447.0380694736</v>
      </c>
      <c r="I5" s="1">
        <v>5432009.894532471</v>
      </c>
      <c r="J5" s="1">
        <v>5592661.3180995351</v>
      </c>
      <c r="K5" s="1">
        <v>5316355.1672015097</v>
      </c>
      <c r="L5" s="1">
        <v>4290470.743852661</v>
      </c>
      <c r="M5" s="1">
        <v>4512174.2361231223</v>
      </c>
      <c r="N5" s="1">
        <v>5232812.1598904766</v>
      </c>
      <c r="O5" s="31">
        <v>59757515.821456552</v>
      </c>
    </row>
    <row r="6" spans="1:16" x14ac:dyDescent="0.3">
      <c r="A6" s="79" t="s">
        <v>16</v>
      </c>
      <c r="B6" s="33" t="s">
        <v>98</v>
      </c>
      <c r="C6" s="1">
        <v>1711895.79201821</v>
      </c>
      <c r="D6" s="1">
        <v>1375322.9529425099</v>
      </c>
      <c r="E6" s="1">
        <v>1480324.5828323513</v>
      </c>
      <c r="F6" s="1">
        <v>1331260.9658488601</v>
      </c>
      <c r="G6" s="1">
        <v>1345921</v>
      </c>
      <c r="H6" s="1">
        <v>1572943</v>
      </c>
      <c r="I6" s="1">
        <v>157041.37225273001</v>
      </c>
      <c r="J6" s="1">
        <v>1674304.3052856501</v>
      </c>
      <c r="K6" s="1">
        <v>1632617.07724929</v>
      </c>
      <c r="L6" s="1">
        <v>1376352.2798627301</v>
      </c>
      <c r="M6" s="1">
        <v>1323953.6009819049</v>
      </c>
      <c r="N6" s="1">
        <v>1622381.22142369</v>
      </c>
      <c r="O6" s="31">
        <v>14975637.129274236</v>
      </c>
    </row>
    <row r="7" spans="1:16" s="79" customFormat="1" x14ac:dyDescent="0.3"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</row>
    <row r="8" spans="1:16" s="79" customFormat="1" x14ac:dyDescent="0.3"/>
    <row r="9" spans="1:16" s="79" customFormat="1" x14ac:dyDescent="0.3">
      <c r="A9" s="79" t="s">
        <v>18</v>
      </c>
      <c r="B9" s="79">
        <v>48</v>
      </c>
      <c r="C9" s="79" t="s">
        <v>20</v>
      </c>
      <c r="D9" s="79" t="s">
        <v>21</v>
      </c>
      <c r="O9" s="84"/>
    </row>
    <row r="10" spans="1:16" s="79" customFormat="1" x14ac:dyDescent="0.3">
      <c r="A10" s="79" t="s">
        <v>22</v>
      </c>
      <c r="B10" s="79">
        <v>0.71399999999999997</v>
      </c>
      <c r="C10" s="79" t="s">
        <v>23</v>
      </c>
      <c r="D10" s="79" t="s">
        <v>34</v>
      </c>
    </row>
    <row r="11" spans="1:16" s="79" customFormat="1" x14ac:dyDescent="0.3"/>
    <row r="12" spans="1:16" s="79" customFormat="1" x14ac:dyDescent="0.3">
      <c r="A12" s="79" t="s">
        <v>24</v>
      </c>
      <c r="B12" s="79" t="s">
        <v>27</v>
      </c>
    </row>
    <row r="13" spans="1:16" s="79" customFormat="1" x14ac:dyDescent="0.3">
      <c r="A13" s="79" t="s">
        <v>25</v>
      </c>
      <c r="B13" s="79" t="s">
        <v>26</v>
      </c>
    </row>
    <row r="14" spans="1:16" x14ac:dyDescent="0.3">
      <c r="B14" s="85"/>
      <c r="C14" s="82" t="s">
        <v>3</v>
      </c>
      <c r="D14" s="82" t="s">
        <v>4</v>
      </c>
      <c r="E14" s="82" t="s">
        <v>5</v>
      </c>
      <c r="F14" s="82" t="s">
        <v>6</v>
      </c>
      <c r="G14" s="82" t="s">
        <v>7</v>
      </c>
      <c r="H14" s="82" t="s">
        <v>8</v>
      </c>
      <c r="I14" s="82" t="s">
        <v>9</v>
      </c>
      <c r="J14" s="82" t="s">
        <v>10</v>
      </c>
      <c r="K14" s="82" t="s">
        <v>11</v>
      </c>
      <c r="L14" s="82" t="s">
        <v>12</v>
      </c>
      <c r="M14" s="82" t="s">
        <v>13</v>
      </c>
      <c r="N14" s="82" t="s">
        <v>14</v>
      </c>
      <c r="O14" s="82" t="s">
        <v>15</v>
      </c>
    </row>
    <row r="15" spans="1:16" ht="14.5" x14ac:dyDescent="0.35">
      <c r="B15" s="86" t="s">
        <v>28</v>
      </c>
      <c r="C15" s="2">
        <f t="shared" ref="C15:O15" si="0">C5*3600/1000000</f>
        <v>18559.287645226043</v>
      </c>
      <c r="D15" s="2">
        <f t="shared" si="0"/>
        <v>16396.777969094826</v>
      </c>
      <c r="E15" s="2">
        <f t="shared" si="0"/>
        <v>18039.283364916431</v>
      </c>
      <c r="F15" s="2">
        <f t="shared" si="0"/>
        <v>16765.383830044921</v>
      </c>
      <c r="G15" s="2">
        <f t="shared" si="0"/>
        <v>16972.574139992059</v>
      </c>
      <c r="H15" s="2">
        <f t="shared" si="0"/>
        <v>19038.409337050107</v>
      </c>
      <c r="I15" s="2">
        <f t="shared" si="0"/>
        <v>19555.235620316893</v>
      </c>
      <c r="J15" s="2">
        <f t="shared" si="0"/>
        <v>20133.580745158324</v>
      </c>
      <c r="K15" s="2">
        <f t="shared" si="0"/>
        <v>19138.878601925433</v>
      </c>
      <c r="L15" s="2">
        <f t="shared" si="0"/>
        <v>15445.69467786958</v>
      </c>
      <c r="M15" s="2">
        <f t="shared" si="0"/>
        <v>16243.827250043239</v>
      </c>
      <c r="N15" s="2">
        <f t="shared" si="0"/>
        <v>18838.123775605716</v>
      </c>
      <c r="O15" s="34">
        <f t="shared" si="0"/>
        <v>215127.05695724359</v>
      </c>
      <c r="P15" s="4"/>
    </row>
    <row r="16" spans="1:16" ht="14.5" x14ac:dyDescent="0.35">
      <c r="B16" s="86" t="s">
        <v>29</v>
      </c>
      <c r="C16" s="2">
        <f>C6*1000*$B$10/1000/1000*$B$9</f>
        <v>58670.092584048092</v>
      </c>
      <c r="D16" s="2">
        <f t="shared" ref="D16:O16" si="1">D6*1000*$B$10/1000/1000*$B$9</f>
        <v>47135.068243245689</v>
      </c>
      <c r="E16" s="2">
        <f t="shared" si="1"/>
        <v>50733.684102830346</v>
      </c>
      <c r="F16" s="2">
        <f t="shared" si="1"/>
        <v>45624.975821572123</v>
      </c>
      <c r="G16" s="2">
        <f t="shared" si="1"/>
        <v>46127.404512000001</v>
      </c>
      <c r="H16" s="2">
        <f t="shared" si="1"/>
        <v>53907.902495999995</v>
      </c>
      <c r="I16" s="2">
        <f t="shared" si="1"/>
        <v>5382.1219098455631</v>
      </c>
      <c r="J16" s="2">
        <f t="shared" si="1"/>
        <v>57381.757150749785</v>
      </c>
      <c r="K16" s="2">
        <f t="shared" si="1"/>
        <v>55953.052471487666</v>
      </c>
      <c r="L16" s="2">
        <f t="shared" si="1"/>
        <v>47170.34533545548</v>
      </c>
      <c r="M16" s="2">
        <f t="shared" si="1"/>
        <v>45374.537812851842</v>
      </c>
      <c r="N16" s="2">
        <f t="shared" si="1"/>
        <v>55602.249220632701</v>
      </c>
      <c r="O16" s="34">
        <f t="shared" si="1"/>
        <v>513245.03569448658</v>
      </c>
      <c r="P16" s="4"/>
    </row>
    <row r="17" spans="1:16" ht="14.5" x14ac:dyDescent="0.35">
      <c r="B17" s="86" t="s">
        <v>19</v>
      </c>
      <c r="C17" s="195">
        <f>C15/C16</f>
        <v>0.31633302126869589</v>
      </c>
      <c r="D17" s="195">
        <f t="shared" ref="D17:O17" si="2">D15/D16</f>
        <v>0.34786791618667984</v>
      </c>
      <c r="E17" s="195">
        <f t="shared" si="2"/>
        <v>0.35556817297859217</v>
      </c>
      <c r="F17" s="195">
        <f t="shared" si="2"/>
        <v>0.36746066223925566</v>
      </c>
      <c r="G17" s="195">
        <f t="shared" si="2"/>
        <v>0.36794990569167313</v>
      </c>
      <c r="H17" s="195">
        <f t="shared" si="2"/>
        <v>0.35316546286442457</v>
      </c>
      <c r="I17" s="196">
        <f t="shared" si="2"/>
        <v>3.6333691335650218</v>
      </c>
      <c r="J17" s="195">
        <f t="shared" si="2"/>
        <v>0.35087076006168011</v>
      </c>
      <c r="K17" s="195">
        <f t="shared" si="2"/>
        <v>0.34205244855368966</v>
      </c>
      <c r="L17" s="195">
        <f t="shared" si="2"/>
        <v>0.32744502012920096</v>
      </c>
      <c r="M17" s="195">
        <f t="shared" si="2"/>
        <v>0.35799432970625988</v>
      </c>
      <c r="N17" s="195">
        <f t="shared" si="2"/>
        <v>0.33880147007821632</v>
      </c>
      <c r="O17" s="197">
        <f t="shared" si="2"/>
        <v>0.41915077983394228</v>
      </c>
      <c r="P17" s="4"/>
    </row>
    <row r="18" spans="1:16" ht="14.5" x14ac:dyDescent="0.35">
      <c r="B18" s="85"/>
      <c r="C18" s="198"/>
      <c r="D18" s="198"/>
      <c r="E18" s="198"/>
      <c r="F18" s="198"/>
      <c r="G18" s="198"/>
      <c r="H18" s="3"/>
      <c r="I18" s="32"/>
      <c r="J18" s="4"/>
      <c r="K18" s="4"/>
      <c r="L18" s="4"/>
      <c r="M18" s="4"/>
      <c r="N18" s="4"/>
      <c r="O18" s="4"/>
      <c r="P18" s="4"/>
    </row>
    <row r="19" spans="1:16" ht="14.5" x14ac:dyDescent="0.35">
      <c r="B19" s="85"/>
      <c r="C19" s="198"/>
      <c r="D19" s="198"/>
      <c r="E19" s="198"/>
      <c r="F19" s="198"/>
      <c r="G19" s="198"/>
      <c r="H19" s="199"/>
      <c r="I19" s="32"/>
      <c r="J19" s="4"/>
      <c r="K19" s="4"/>
      <c r="L19" s="4"/>
      <c r="M19" s="4"/>
      <c r="N19" s="4"/>
      <c r="O19" s="5"/>
      <c r="P19" s="4"/>
    </row>
    <row r="20" spans="1:16" ht="14.5" x14ac:dyDescent="0.35">
      <c r="B20" s="87"/>
      <c r="C20" s="82" t="s">
        <v>3</v>
      </c>
      <c r="D20" s="82" t="s">
        <v>4</v>
      </c>
      <c r="E20" s="82" t="s">
        <v>5</v>
      </c>
      <c r="F20" s="82" t="s">
        <v>6</v>
      </c>
      <c r="G20" s="82" t="s">
        <v>7</v>
      </c>
      <c r="H20" s="82" t="s">
        <v>8</v>
      </c>
      <c r="I20" s="82" t="s">
        <v>9</v>
      </c>
      <c r="J20" s="82" t="s">
        <v>10</v>
      </c>
      <c r="K20" s="82" t="s">
        <v>11</v>
      </c>
      <c r="L20" s="82" t="s">
        <v>12</v>
      </c>
      <c r="M20" s="82" t="s">
        <v>13</v>
      </c>
      <c r="N20" s="82" t="s">
        <v>14</v>
      </c>
      <c r="O20" s="82" t="s">
        <v>15</v>
      </c>
      <c r="P20" s="4"/>
    </row>
    <row r="21" spans="1:16" ht="14.5" x14ac:dyDescent="0.35">
      <c r="A21" s="79" t="s">
        <v>17</v>
      </c>
      <c r="B21" s="33" t="s">
        <v>99</v>
      </c>
      <c r="C21" s="1">
        <v>5155357.6792294569</v>
      </c>
      <c r="D21" s="1">
        <v>4554660.5469707856</v>
      </c>
      <c r="E21" s="1">
        <v>5010912.0458101202</v>
      </c>
      <c r="F21" s="1">
        <v>4657051.0639013667</v>
      </c>
      <c r="G21" s="1">
        <v>4714603.9277755721</v>
      </c>
      <c r="H21" s="1">
        <v>5288447.0380694736</v>
      </c>
      <c r="I21" s="1">
        <v>5432009.894532471</v>
      </c>
      <c r="J21" s="1">
        <v>5592661.3180995351</v>
      </c>
      <c r="K21" s="1">
        <v>5316355.1672015097</v>
      </c>
      <c r="L21" s="1">
        <v>4290470.743852661</v>
      </c>
      <c r="M21" s="1">
        <v>4512174.2361231223</v>
      </c>
      <c r="N21" s="1">
        <v>5232812.1598904766</v>
      </c>
      <c r="O21" s="31">
        <f>SUM(C21:N21)</f>
        <v>59757515.821456552</v>
      </c>
      <c r="P21" s="4"/>
    </row>
    <row r="22" spans="1:16" ht="14.5" x14ac:dyDescent="0.3">
      <c r="A22" s="79" t="s">
        <v>16</v>
      </c>
      <c r="B22" s="33" t="s">
        <v>98</v>
      </c>
      <c r="C22" s="1">
        <v>1711895.79201821</v>
      </c>
      <c r="D22" s="1">
        <v>1375322.9529425099</v>
      </c>
      <c r="E22" s="1">
        <v>1480324.5828323513</v>
      </c>
      <c r="F22" s="1">
        <v>1331260.9658488601</v>
      </c>
      <c r="G22" s="1">
        <v>1345921</v>
      </c>
      <c r="H22" s="1">
        <v>1572943</v>
      </c>
      <c r="I22" s="200">
        <v>1570410.37225273</v>
      </c>
      <c r="J22" s="1">
        <v>1674304.3052856501</v>
      </c>
      <c r="K22" s="1">
        <v>1632617.07724929</v>
      </c>
      <c r="L22" s="1">
        <v>1376352.2798627301</v>
      </c>
      <c r="M22" s="1">
        <v>1323953.6009819049</v>
      </c>
      <c r="N22" s="1">
        <v>1622381.22142369</v>
      </c>
      <c r="O22" s="201">
        <f>SUM(C22:N22)</f>
        <v>18017687.150697928</v>
      </c>
      <c r="P22" s="202">
        <f>O22/O6-1</f>
        <v>0.20313326205514959</v>
      </c>
    </row>
    <row r="23" spans="1:16" s="79" customFormat="1" ht="14.5" x14ac:dyDescent="0.35">
      <c r="C23" s="35">
        <f>C21*3600/1000000/(C22*1000*$B$10/1000/1000*$B$9)</f>
        <v>0.31633302126869589</v>
      </c>
      <c r="D23" s="35">
        <f t="shared" ref="D23:O23" si="3">D21*3600/1000000/(D22*1000*$B$10/1000/1000*$B$9)</f>
        <v>0.34786791618667984</v>
      </c>
      <c r="E23" s="35">
        <f t="shared" si="3"/>
        <v>0.35556817297859217</v>
      </c>
      <c r="F23" s="35">
        <f t="shared" si="3"/>
        <v>0.36746066223925566</v>
      </c>
      <c r="G23" s="35">
        <f t="shared" si="3"/>
        <v>0.36794990569167313</v>
      </c>
      <c r="H23" s="35">
        <f t="shared" si="3"/>
        <v>0.35316546286442457</v>
      </c>
      <c r="I23" s="35">
        <f t="shared" si="3"/>
        <v>0.36333768849046899</v>
      </c>
      <c r="J23" s="35">
        <f t="shared" si="3"/>
        <v>0.35087076006168011</v>
      </c>
      <c r="K23" s="35">
        <f t="shared" si="3"/>
        <v>0.34205244855368966</v>
      </c>
      <c r="L23" s="35">
        <f t="shared" si="3"/>
        <v>0.32744502012920096</v>
      </c>
      <c r="M23" s="35">
        <f t="shared" si="3"/>
        <v>0.35799432970625988</v>
      </c>
      <c r="N23" s="35">
        <f t="shared" si="3"/>
        <v>0.33880147007821632</v>
      </c>
      <c r="O23" s="35">
        <f t="shared" si="3"/>
        <v>0.3483826713575881</v>
      </c>
      <c r="P23" s="4"/>
    </row>
    <row r="24" spans="1:16" s="79" customFormat="1" x14ac:dyDescent="0.3"/>
    <row r="25" spans="1:16" s="79" customFormat="1" x14ac:dyDescent="0.3"/>
    <row r="26" spans="1:16" s="79" customFormat="1" x14ac:dyDescent="0.3"/>
    <row r="27" spans="1:16" s="79" customFormat="1" x14ac:dyDescent="0.3"/>
    <row r="28" spans="1:16" s="79" customFormat="1" x14ac:dyDescent="0.3"/>
    <row r="29" spans="1:16" s="79" customFormat="1" x14ac:dyDescent="0.3"/>
    <row r="30" spans="1:16" s="79" customFormat="1" x14ac:dyDescent="0.3"/>
    <row r="31" spans="1:16" s="79" customFormat="1" x14ac:dyDescent="0.3"/>
    <row r="32" spans="1:16" s="79" customFormat="1" x14ac:dyDescent="0.3"/>
    <row r="33" s="79" customFormat="1" x14ac:dyDescent="0.3"/>
    <row r="34" s="79" customFormat="1" x14ac:dyDescent="0.3"/>
    <row r="35" s="79" customFormat="1" x14ac:dyDescent="0.3"/>
    <row r="36" s="79" customFormat="1" x14ac:dyDescent="0.3"/>
    <row r="37" s="79" customFormat="1" x14ac:dyDescent="0.3"/>
    <row r="38" s="79" customFormat="1" x14ac:dyDescent="0.3"/>
    <row r="39" s="79" customFormat="1" x14ac:dyDescent="0.3"/>
    <row r="40" s="79" customFormat="1" x14ac:dyDescent="0.3"/>
    <row r="41" s="79" customFormat="1" x14ac:dyDescent="0.3"/>
    <row r="42" s="79" customFormat="1" x14ac:dyDescent="0.3"/>
    <row r="43" s="79" customFormat="1" x14ac:dyDescent="0.3"/>
    <row r="44" s="79" customFormat="1" x14ac:dyDescent="0.3"/>
    <row r="45" s="79" customFormat="1" x14ac:dyDescent="0.3"/>
    <row r="46" s="79" customFormat="1" x14ac:dyDescent="0.3"/>
    <row r="47" s="79" customFormat="1" x14ac:dyDescent="0.3"/>
    <row r="48" s="79" customFormat="1" x14ac:dyDescent="0.3"/>
    <row r="49" s="79" customFormat="1" x14ac:dyDescent="0.3"/>
    <row r="50" s="79" customFormat="1" x14ac:dyDescent="0.3"/>
    <row r="51" s="79" customFormat="1" x14ac:dyDescent="0.3"/>
    <row r="52" s="79" customFormat="1" x14ac:dyDescent="0.3"/>
    <row r="53" s="79" customFormat="1" x14ac:dyDescent="0.3"/>
    <row r="54" s="79" customFormat="1" x14ac:dyDescent="0.3"/>
    <row r="55" s="79" customFormat="1" x14ac:dyDescent="0.3"/>
    <row r="56" s="79" customFormat="1" x14ac:dyDescent="0.3"/>
    <row r="57" s="79" customFormat="1" x14ac:dyDescent="0.3"/>
    <row r="58" s="79" customFormat="1" x14ac:dyDescent="0.3"/>
    <row r="59" s="79" customFormat="1" x14ac:dyDescent="0.3"/>
    <row r="60" s="79" customFormat="1" x14ac:dyDescent="0.3"/>
    <row r="61" s="79" customFormat="1" x14ac:dyDescent="0.3"/>
    <row r="62" s="79" customFormat="1" x14ac:dyDescent="0.3"/>
    <row r="63" s="79" customFormat="1" x14ac:dyDescent="0.3"/>
    <row r="64" s="79" customFormat="1" x14ac:dyDescent="0.3"/>
    <row r="65" s="79" customFormat="1" x14ac:dyDescent="0.3"/>
    <row r="66" s="79" customFormat="1" x14ac:dyDescent="0.3"/>
    <row r="67" s="79" customFormat="1" x14ac:dyDescent="0.3"/>
    <row r="68" s="79" customFormat="1" x14ac:dyDescent="0.3"/>
    <row r="69" s="79" customFormat="1" x14ac:dyDescent="0.3"/>
    <row r="70" s="79" customFormat="1" x14ac:dyDescent="0.3"/>
    <row r="71" s="79" customFormat="1" x14ac:dyDescent="0.3"/>
    <row r="72" s="79" customFormat="1" x14ac:dyDescent="0.3"/>
    <row r="73" s="79" customFormat="1" x14ac:dyDescent="0.3"/>
    <row r="74" s="79" customFormat="1" x14ac:dyDescent="0.3"/>
    <row r="75" s="79" customFormat="1" x14ac:dyDescent="0.3"/>
    <row r="76" s="79" customFormat="1" x14ac:dyDescent="0.3"/>
    <row r="77" s="79" customFormat="1" x14ac:dyDescent="0.3"/>
    <row r="78" s="79" customFormat="1" x14ac:dyDescent="0.3"/>
    <row r="79" s="79" customFormat="1" x14ac:dyDescent="0.3"/>
    <row r="80" s="79" customFormat="1" x14ac:dyDescent="0.3"/>
    <row r="81" s="79" customFormat="1" x14ac:dyDescent="0.3"/>
    <row r="82" s="79" customFormat="1" x14ac:dyDescent="0.3"/>
    <row r="83" s="79" customFormat="1" x14ac:dyDescent="0.3"/>
    <row r="84" s="79" customFormat="1" x14ac:dyDescent="0.3"/>
    <row r="85" s="79" customFormat="1" x14ac:dyDescent="0.3"/>
    <row r="86" s="79" customFormat="1" x14ac:dyDescent="0.3"/>
    <row r="87" s="79" customFormat="1" x14ac:dyDescent="0.3"/>
    <row r="88" s="79" customFormat="1" x14ac:dyDescent="0.3"/>
    <row r="89" s="79" customFormat="1" x14ac:dyDescent="0.3"/>
    <row r="90" s="79" customFormat="1" x14ac:dyDescent="0.3"/>
    <row r="91" s="79" customFormat="1" x14ac:dyDescent="0.3"/>
    <row r="92" s="79" customFormat="1" x14ac:dyDescent="0.3"/>
    <row r="93" s="79" customFormat="1" x14ac:dyDescent="0.3"/>
    <row r="94" s="79" customFormat="1" x14ac:dyDescent="0.3"/>
    <row r="95" s="79" customFormat="1" x14ac:dyDescent="0.3"/>
    <row r="96" s="79" customFormat="1" x14ac:dyDescent="0.3"/>
    <row r="97" s="79" customFormat="1" x14ac:dyDescent="0.3"/>
    <row r="98" s="79" customFormat="1" x14ac:dyDescent="0.3"/>
    <row r="99" s="79" customFormat="1" x14ac:dyDescent="0.3"/>
    <row r="100" s="79" customFormat="1" x14ac:dyDescent="0.3"/>
    <row r="101" s="79" customFormat="1" x14ac:dyDescent="0.3"/>
    <row r="102" s="79" customFormat="1" x14ac:dyDescent="0.3"/>
    <row r="103" s="79" customFormat="1" x14ac:dyDescent="0.3"/>
    <row r="104" s="79" customFormat="1" x14ac:dyDescent="0.3"/>
    <row r="105" s="79" customFormat="1" x14ac:dyDescent="0.3"/>
    <row r="106" s="79" customFormat="1" x14ac:dyDescent="0.3"/>
    <row r="107" s="79" customFormat="1" x14ac:dyDescent="0.3"/>
    <row r="108" s="79" customFormat="1" x14ac:dyDescent="0.3"/>
    <row r="109" s="79" customFormat="1" x14ac:dyDescent="0.3"/>
    <row r="110" s="79" customFormat="1" x14ac:dyDescent="0.3"/>
    <row r="111" s="79" customFormat="1" x14ac:dyDescent="0.3"/>
    <row r="112" s="79" customFormat="1" x14ac:dyDescent="0.3"/>
    <row r="113" s="79" customFormat="1" x14ac:dyDescent="0.3"/>
    <row r="114" s="79" customFormat="1" x14ac:dyDescent="0.3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98"/>
  <sheetViews>
    <sheetView workbookViewId="0">
      <selection activeCell="B11" sqref="B11"/>
    </sheetView>
  </sheetViews>
  <sheetFormatPr defaultColWidth="11.453125" defaultRowHeight="14.5" x14ac:dyDescent="0.35"/>
  <cols>
    <col min="1" max="1" width="7.08984375" style="4" customWidth="1"/>
    <col min="2" max="2" width="4" style="4" bestFit="1" customWidth="1"/>
    <col min="3" max="3" width="7.08984375" style="4" customWidth="1"/>
    <col min="4" max="4" width="6.36328125" style="17" customWidth="1"/>
    <col min="5" max="14" width="8.90625" style="4" customWidth="1"/>
    <col min="15" max="15" width="6.08984375" style="4" bestFit="1" customWidth="1"/>
    <col min="16" max="16" width="4.36328125" style="4" bestFit="1" customWidth="1"/>
    <col min="17" max="17" width="18.08984375" style="4" bestFit="1" customWidth="1"/>
    <col min="18" max="18" width="6.453125" style="4" customWidth="1"/>
    <col min="19" max="16384" width="11.453125" style="4"/>
  </cols>
  <sheetData>
    <row r="1" spans="1:17" s="77" customFormat="1" ht="15.5" x14ac:dyDescent="0.35">
      <c r="A1" s="77" t="s">
        <v>131</v>
      </c>
    </row>
    <row r="2" spans="1:17" s="77" customFormat="1" ht="15.5" x14ac:dyDescent="0.35">
      <c r="A2" s="77" t="s">
        <v>144</v>
      </c>
    </row>
    <row r="3" spans="1:17" s="77" customFormat="1" ht="15.5" x14ac:dyDescent="0.35">
      <c r="A3" s="77" t="s">
        <v>145</v>
      </c>
    </row>
    <row r="4" spans="1:17" s="85" customFormat="1" ht="14" x14ac:dyDescent="0.3"/>
    <row r="5" spans="1:17" x14ac:dyDescent="0.35">
      <c r="E5" s="30" t="s">
        <v>97</v>
      </c>
      <c r="F5" s="30" t="s">
        <v>268</v>
      </c>
      <c r="G5" s="30" t="s">
        <v>269</v>
      </c>
      <c r="H5" s="30" t="s">
        <v>270</v>
      </c>
      <c r="I5" s="30" t="s">
        <v>271</v>
      </c>
      <c r="J5" s="30" t="s">
        <v>272</v>
      </c>
      <c r="K5" s="30" t="s">
        <v>273</v>
      </c>
      <c r="L5" s="30" t="s">
        <v>274</v>
      </c>
      <c r="M5" s="30" t="s">
        <v>275</v>
      </c>
      <c r="N5" s="30" t="s">
        <v>276</v>
      </c>
      <c r="O5" s="67" t="s">
        <v>30</v>
      </c>
      <c r="P5" s="67" t="s">
        <v>31</v>
      </c>
    </row>
    <row r="6" spans="1:17" x14ac:dyDescent="0.35">
      <c r="A6" s="27" t="s">
        <v>30</v>
      </c>
      <c r="B6" s="28">
        <v>100</v>
      </c>
      <c r="C6" s="18"/>
      <c r="D6" s="19" t="s">
        <v>30</v>
      </c>
      <c r="E6" s="29">
        <f t="shared" ref="E6:N6" ca="1" si="0">AVERAGE(E11:E90)</f>
        <v>100.31157541573381</v>
      </c>
      <c r="F6" s="29">
        <f t="shared" ca="1" si="0"/>
        <v>102.00504293016812</v>
      </c>
      <c r="G6" s="29">
        <f t="shared" ca="1" si="0"/>
        <v>96.684728172422297</v>
      </c>
      <c r="H6" s="29">
        <f t="shared" ca="1" si="0"/>
        <v>102.09817039914959</v>
      </c>
      <c r="I6" s="29">
        <f t="shared" ca="1" si="0"/>
        <v>98.242953315079703</v>
      </c>
      <c r="J6" s="29">
        <f t="shared" ca="1" si="0"/>
        <v>101.97752254495569</v>
      </c>
      <c r="K6" s="29">
        <f t="shared" ca="1" si="0"/>
        <v>97.705814354560076</v>
      </c>
      <c r="L6" s="29">
        <f t="shared" ca="1" si="0"/>
        <v>101.06436041314973</v>
      </c>
      <c r="M6" s="29">
        <f t="shared" ca="1" si="0"/>
        <v>100.93403222635216</v>
      </c>
      <c r="N6" s="29">
        <f t="shared" ca="1" si="0"/>
        <v>99.600909012670868</v>
      </c>
      <c r="O6" s="68">
        <f ca="1">AVERAGE(E6:N6)</f>
        <v>100.06251087842421</v>
      </c>
      <c r="P6" s="69">
        <f ca="1">_xlfn.STDEV.S(E6:N6)</f>
        <v>1.9407099433094974</v>
      </c>
      <c r="Q6" s="21"/>
    </row>
    <row r="7" spans="1:17" x14ac:dyDescent="0.35">
      <c r="A7" s="27" t="s">
        <v>31</v>
      </c>
      <c r="B7" s="28">
        <v>20</v>
      </c>
      <c r="C7" s="18"/>
      <c r="D7" s="19" t="s">
        <v>31</v>
      </c>
      <c r="E7" s="20">
        <f t="shared" ref="E7:N7" ca="1" si="1">_xlfn.STDEV.S(E11:E90)</f>
        <v>19.899029776008543</v>
      </c>
      <c r="F7" s="20">
        <f t="shared" ca="1" si="1"/>
        <v>20.357992085259554</v>
      </c>
      <c r="G7" s="20">
        <f t="shared" ca="1" si="1"/>
        <v>17.705374168127548</v>
      </c>
      <c r="H7" s="20">
        <f t="shared" ca="1" si="1"/>
        <v>17.478918694195038</v>
      </c>
      <c r="I7" s="20">
        <f t="shared" ca="1" si="1"/>
        <v>20.529433623787121</v>
      </c>
      <c r="J7" s="20">
        <f t="shared" ca="1" si="1"/>
        <v>19.638143759427098</v>
      </c>
      <c r="K7" s="20">
        <f t="shared" ca="1" si="1"/>
        <v>20.366029474442946</v>
      </c>
      <c r="L7" s="20">
        <f t="shared" ca="1" si="1"/>
        <v>20.413751175306327</v>
      </c>
      <c r="M7" s="20">
        <f t="shared" ca="1" si="1"/>
        <v>21.109996594717337</v>
      </c>
      <c r="N7" s="20">
        <f t="shared" ca="1" si="1"/>
        <v>18.466974670766561</v>
      </c>
      <c r="P7" s="22"/>
      <c r="Q7" s="21"/>
    </row>
    <row r="8" spans="1:17" x14ac:dyDescent="0.35">
      <c r="D8" s="19" t="s">
        <v>32</v>
      </c>
      <c r="E8" s="23">
        <f ca="1">E7/SQRT($D$90-1)</f>
        <v>2.2388157641153899</v>
      </c>
      <c r="F8" s="23">
        <f t="shared" ref="F8:N8" ca="1" si="2">F7/SQRT($D$90-1)</f>
        <v>2.2904530582273281</v>
      </c>
      <c r="G8" s="23">
        <f t="shared" ca="1" si="2"/>
        <v>1.9920102257928469</v>
      </c>
      <c r="H8" s="23">
        <f t="shared" ca="1" si="2"/>
        <v>1.9665319944108535</v>
      </c>
      <c r="I8" s="23">
        <f t="shared" ca="1" si="2"/>
        <v>2.3097417382986789</v>
      </c>
      <c r="J8" s="23">
        <f t="shared" ca="1" si="2"/>
        <v>2.2094637940377329</v>
      </c>
      <c r="K8" s="23">
        <f t="shared" ca="1" si="2"/>
        <v>2.2913573351598551</v>
      </c>
      <c r="L8" s="23">
        <f t="shared" ca="1" si="2"/>
        <v>2.2967264459851551</v>
      </c>
      <c r="M8" s="23">
        <f t="shared" ca="1" si="2"/>
        <v>2.3750601757306042</v>
      </c>
      <c r="N8" s="23">
        <f t="shared" ca="1" si="2"/>
        <v>2.0776969768786802</v>
      </c>
    </row>
    <row r="10" spans="1:17" x14ac:dyDescent="0.35">
      <c r="E10" s="6" t="s">
        <v>33</v>
      </c>
      <c r="F10" s="6" t="s">
        <v>277</v>
      </c>
      <c r="G10" s="6" t="s">
        <v>278</v>
      </c>
      <c r="H10" s="6" t="s">
        <v>279</v>
      </c>
      <c r="I10" s="6" t="s">
        <v>280</v>
      </c>
      <c r="J10" s="6" t="s">
        <v>281</v>
      </c>
      <c r="K10" s="6" t="s">
        <v>282</v>
      </c>
      <c r="L10" s="6" t="s">
        <v>283</v>
      </c>
      <c r="M10" s="6" t="s">
        <v>284</v>
      </c>
      <c r="N10" s="6" t="s">
        <v>285</v>
      </c>
    </row>
    <row r="11" spans="1:17" x14ac:dyDescent="0.35">
      <c r="D11" s="24">
        <v>1</v>
      </c>
      <c r="E11" s="25">
        <f t="shared" ref="E11:N12" ca="1" si="3">NORMINV(RAND(),$B$6,$B$7)</f>
        <v>96.834813225888695</v>
      </c>
      <c r="F11" s="25">
        <f t="shared" ca="1" si="3"/>
        <v>106.04399779155874</v>
      </c>
      <c r="G11" s="25">
        <f t="shared" ca="1" si="3"/>
        <v>85.333145677402072</v>
      </c>
      <c r="H11" s="25">
        <f t="shared" ca="1" si="3"/>
        <v>103.22638890351914</v>
      </c>
      <c r="I11" s="25">
        <f t="shared" ca="1" si="3"/>
        <v>86.54829021663295</v>
      </c>
      <c r="J11" s="25">
        <f t="shared" ca="1" si="3"/>
        <v>85.822491968700362</v>
      </c>
      <c r="K11" s="25">
        <f t="shared" ca="1" si="3"/>
        <v>124.88154859748512</v>
      </c>
      <c r="L11" s="25">
        <f t="shared" ca="1" si="3"/>
        <v>91.002259872709189</v>
      </c>
      <c r="M11" s="25">
        <f t="shared" ca="1" si="3"/>
        <v>117.50355716432109</v>
      </c>
      <c r="N11" s="25">
        <f t="shared" ca="1" si="3"/>
        <v>109.00656679826965</v>
      </c>
    </row>
    <row r="12" spans="1:17" x14ac:dyDescent="0.35">
      <c r="D12" s="24">
        <v>2</v>
      </c>
      <c r="E12" s="25">
        <f t="shared" ca="1" si="3"/>
        <v>65.150311660005627</v>
      </c>
      <c r="F12" s="25">
        <f t="shared" ca="1" si="3"/>
        <v>128.80346795270759</v>
      </c>
      <c r="G12" s="25">
        <f t="shared" ca="1" si="3"/>
        <v>92.154899987604665</v>
      </c>
      <c r="H12" s="25">
        <f t="shared" ca="1" si="3"/>
        <v>113.26841932441263</v>
      </c>
      <c r="I12" s="25">
        <f t="shared" ca="1" si="3"/>
        <v>92.77655205172141</v>
      </c>
      <c r="J12" s="25">
        <f t="shared" ca="1" si="3"/>
        <v>131.15293365350811</v>
      </c>
      <c r="K12" s="25">
        <f t="shared" ca="1" si="3"/>
        <v>140.66030111949624</v>
      </c>
      <c r="L12" s="25">
        <f t="shared" ca="1" si="3"/>
        <v>130.19402824859992</v>
      </c>
      <c r="M12" s="25">
        <f t="shared" ca="1" si="3"/>
        <v>140.09332513603522</v>
      </c>
      <c r="N12" s="25">
        <f t="shared" ca="1" si="3"/>
        <v>95.318319850059879</v>
      </c>
    </row>
    <row r="13" spans="1:17" x14ac:dyDescent="0.35">
      <c r="D13" s="24">
        <v>3</v>
      </c>
      <c r="E13" s="25">
        <f t="shared" ref="E13:N33" ca="1" si="4">NORMINV(RAND(),$B$6,$B$7)</f>
        <v>125.57249067516902</v>
      </c>
      <c r="F13" s="25">
        <f t="shared" ca="1" si="4"/>
        <v>123.61870392798765</v>
      </c>
      <c r="G13" s="25">
        <f t="shared" ca="1" si="4"/>
        <v>131.24019974656835</v>
      </c>
      <c r="H13" s="25">
        <f t="shared" ca="1" si="4"/>
        <v>114.34641831986285</v>
      </c>
      <c r="I13" s="25">
        <f t="shared" ca="1" si="4"/>
        <v>101.7976416246205</v>
      </c>
      <c r="J13" s="25">
        <f t="shared" ca="1" si="4"/>
        <v>137.16015391217957</v>
      </c>
      <c r="K13" s="25">
        <f t="shared" ca="1" si="4"/>
        <v>85.942671119690019</v>
      </c>
      <c r="L13" s="25">
        <f t="shared" ca="1" si="4"/>
        <v>140.58671607126422</v>
      </c>
      <c r="M13" s="25">
        <f t="shared" ca="1" si="4"/>
        <v>112.24868511205867</v>
      </c>
      <c r="N13" s="25">
        <f t="shared" ca="1" si="4"/>
        <v>80.114883669664977</v>
      </c>
    </row>
    <row r="14" spans="1:17" x14ac:dyDescent="0.35">
      <c r="D14" s="24">
        <v>4</v>
      </c>
      <c r="E14" s="25">
        <f t="shared" ca="1" si="4"/>
        <v>72.023970739481186</v>
      </c>
      <c r="F14" s="25">
        <f t="shared" ca="1" si="4"/>
        <v>88.143017288127851</v>
      </c>
      <c r="G14" s="25">
        <f t="shared" ca="1" si="4"/>
        <v>79.585286829786114</v>
      </c>
      <c r="H14" s="25">
        <f t="shared" ca="1" si="4"/>
        <v>92.597776263943359</v>
      </c>
      <c r="I14" s="25">
        <f t="shared" ca="1" si="4"/>
        <v>94.096648184184261</v>
      </c>
      <c r="J14" s="25">
        <f t="shared" ca="1" si="4"/>
        <v>86.699502005366654</v>
      </c>
      <c r="K14" s="25">
        <f t="shared" ca="1" si="4"/>
        <v>110.904495430916</v>
      </c>
      <c r="L14" s="25">
        <f t="shared" ca="1" si="4"/>
        <v>118.25688182308079</v>
      </c>
      <c r="M14" s="25">
        <f t="shared" ca="1" si="4"/>
        <v>95.339721739927953</v>
      </c>
      <c r="N14" s="25">
        <f t="shared" ca="1" si="4"/>
        <v>71.988536873272039</v>
      </c>
    </row>
    <row r="15" spans="1:17" x14ac:dyDescent="0.35">
      <c r="D15" s="24">
        <v>5</v>
      </c>
      <c r="E15" s="25">
        <f t="shared" ca="1" si="4"/>
        <v>98.164916353380235</v>
      </c>
      <c r="F15" s="25">
        <f t="shared" ca="1" si="4"/>
        <v>121.43305466216248</v>
      </c>
      <c r="G15" s="25">
        <f t="shared" ca="1" si="4"/>
        <v>89.359194474773261</v>
      </c>
      <c r="H15" s="25">
        <f t="shared" ca="1" si="4"/>
        <v>123.16741466060316</v>
      </c>
      <c r="I15" s="25">
        <f t="shared" ca="1" si="4"/>
        <v>127.86850695505396</v>
      </c>
      <c r="J15" s="25">
        <f t="shared" ca="1" si="4"/>
        <v>111.8181748596763</v>
      </c>
      <c r="K15" s="25">
        <f t="shared" ca="1" si="4"/>
        <v>66.769407230788374</v>
      </c>
      <c r="L15" s="25">
        <f t="shared" ca="1" si="4"/>
        <v>136.14143604912087</v>
      </c>
      <c r="M15" s="25">
        <f t="shared" ca="1" si="4"/>
        <v>82.195326048277209</v>
      </c>
      <c r="N15" s="25">
        <f t="shared" ca="1" si="4"/>
        <v>77.134994664277784</v>
      </c>
    </row>
    <row r="16" spans="1:17" x14ac:dyDescent="0.35">
      <c r="D16" s="24">
        <v>6</v>
      </c>
      <c r="E16" s="25">
        <f t="shared" ca="1" si="4"/>
        <v>55.885942343856414</v>
      </c>
      <c r="F16" s="25">
        <f t="shared" ca="1" si="4"/>
        <v>109.45948492555407</v>
      </c>
      <c r="G16" s="25">
        <f t="shared" ca="1" si="4"/>
        <v>92.095885462665905</v>
      </c>
      <c r="H16" s="25">
        <f t="shared" ca="1" si="4"/>
        <v>114.4783108437902</v>
      </c>
      <c r="I16" s="25">
        <f t="shared" ca="1" si="4"/>
        <v>118.58650504299656</v>
      </c>
      <c r="J16" s="25">
        <f t="shared" ca="1" si="4"/>
        <v>92.456912172333318</v>
      </c>
      <c r="K16" s="25">
        <f t="shared" ca="1" si="4"/>
        <v>72.011092630755414</v>
      </c>
      <c r="L16" s="25">
        <f t="shared" ca="1" si="4"/>
        <v>71.724931102463103</v>
      </c>
      <c r="M16" s="25">
        <f t="shared" ca="1" si="4"/>
        <v>74.25953933817874</v>
      </c>
      <c r="N16" s="25">
        <f t="shared" ca="1" si="4"/>
        <v>101.6227828261204</v>
      </c>
    </row>
    <row r="17" spans="4:14" x14ac:dyDescent="0.35">
      <c r="D17" s="24">
        <v>7</v>
      </c>
      <c r="E17" s="25">
        <f t="shared" ca="1" si="4"/>
        <v>83.601157844678141</v>
      </c>
      <c r="F17" s="25">
        <f t="shared" ca="1" si="4"/>
        <v>124.55249329351963</v>
      </c>
      <c r="G17" s="25">
        <f t="shared" ca="1" si="4"/>
        <v>107.00188072960094</v>
      </c>
      <c r="H17" s="25">
        <f t="shared" ca="1" si="4"/>
        <v>122.33637934284272</v>
      </c>
      <c r="I17" s="25">
        <f t="shared" ca="1" si="4"/>
        <v>86.727561873514588</v>
      </c>
      <c r="J17" s="25">
        <f t="shared" ca="1" si="4"/>
        <v>93.054533538810276</v>
      </c>
      <c r="K17" s="25">
        <f t="shared" ca="1" si="4"/>
        <v>100.85622009360783</v>
      </c>
      <c r="L17" s="25">
        <f t="shared" ca="1" si="4"/>
        <v>58.022360379181926</v>
      </c>
      <c r="M17" s="25">
        <f t="shared" ca="1" si="4"/>
        <v>132.76543338980639</v>
      </c>
      <c r="N17" s="25">
        <f t="shared" ca="1" si="4"/>
        <v>120.32031244217578</v>
      </c>
    </row>
    <row r="18" spans="4:14" x14ac:dyDescent="0.35">
      <c r="D18" s="24">
        <v>8</v>
      </c>
      <c r="E18" s="25">
        <f t="shared" ca="1" si="4"/>
        <v>110.49051612748585</v>
      </c>
      <c r="F18" s="25">
        <f t="shared" ca="1" si="4"/>
        <v>97.998315478431408</v>
      </c>
      <c r="G18" s="25">
        <f t="shared" ca="1" si="4"/>
        <v>129.43348534115253</v>
      </c>
      <c r="H18" s="25">
        <f t="shared" ca="1" si="4"/>
        <v>101.73726888482229</v>
      </c>
      <c r="I18" s="25">
        <f t="shared" ca="1" si="4"/>
        <v>101.82642952536739</v>
      </c>
      <c r="J18" s="25">
        <f t="shared" ca="1" si="4"/>
        <v>131.98501049775086</v>
      </c>
      <c r="K18" s="25">
        <f t="shared" ca="1" si="4"/>
        <v>110.0925518927027</v>
      </c>
      <c r="L18" s="25">
        <f t="shared" ca="1" si="4"/>
        <v>88.496700573439838</v>
      </c>
      <c r="M18" s="25">
        <f t="shared" ca="1" si="4"/>
        <v>88.52353117612391</v>
      </c>
      <c r="N18" s="25">
        <f t="shared" ca="1" si="4"/>
        <v>77.324400107040447</v>
      </c>
    </row>
    <row r="19" spans="4:14" x14ac:dyDescent="0.35">
      <c r="D19" s="24">
        <v>9</v>
      </c>
      <c r="E19" s="25">
        <f t="shared" ca="1" si="4"/>
        <v>148.25937418575739</v>
      </c>
      <c r="F19" s="25">
        <f t="shared" ca="1" si="4"/>
        <v>91.108391206786848</v>
      </c>
      <c r="G19" s="25">
        <f t="shared" ca="1" si="4"/>
        <v>77.337148132267544</v>
      </c>
      <c r="H19" s="25">
        <f t="shared" ca="1" si="4"/>
        <v>87.790217935393798</v>
      </c>
      <c r="I19" s="25">
        <f t="shared" ca="1" si="4"/>
        <v>62.437023621991308</v>
      </c>
      <c r="J19" s="25">
        <f t="shared" ca="1" si="4"/>
        <v>125.74932265321358</v>
      </c>
      <c r="K19" s="25">
        <f t="shared" ca="1" si="4"/>
        <v>101.532978254783</v>
      </c>
      <c r="L19" s="25">
        <f t="shared" ca="1" si="4"/>
        <v>136.78201481494341</v>
      </c>
      <c r="M19" s="25">
        <f t="shared" ca="1" si="4"/>
        <v>121.2371250010145</v>
      </c>
      <c r="N19" s="25">
        <f t="shared" ca="1" si="4"/>
        <v>87.45848709005918</v>
      </c>
    </row>
    <row r="20" spans="4:14" x14ac:dyDescent="0.35">
      <c r="D20" s="24">
        <v>10</v>
      </c>
      <c r="E20" s="25">
        <f t="shared" ca="1" si="4"/>
        <v>104.37061315205651</v>
      </c>
      <c r="F20" s="25">
        <f t="shared" ca="1" si="4"/>
        <v>117.43990731567831</v>
      </c>
      <c r="G20" s="25">
        <f t="shared" ca="1" si="4"/>
        <v>104.89474844950881</v>
      </c>
      <c r="H20" s="25">
        <f t="shared" ca="1" si="4"/>
        <v>101.71461895319567</v>
      </c>
      <c r="I20" s="25">
        <f t="shared" ca="1" si="4"/>
        <v>68.697409228769743</v>
      </c>
      <c r="J20" s="25">
        <f t="shared" ca="1" si="4"/>
        <v>84.373988586022278</v>
      </c>
      <c r="K20" s="25">
        <f t="shared" ca="1" si="4"/>
        <v>104.45682982679448</v>
      </c>
      <c r="L20" s="25">
        <f t="shared" ca="1" si="4"/>
        <v>93.803781560768755</v>
      </c>
      <c r="M20" s="25">
        <f t="shared" ca="1" si="4"/>
        <v>58.477395117925816</v>
      </c>
      <c r="N20" s="25">
        <f t="shared" ca="1" si="4"/>
        <v>124.28852750754677</v>
      </c>
    </row>
    <row r="21" spans="4:14" x14ac:dyDescent="0.35">
      <c r="D21" s="24">
        <v>11</v>
      </c>
      <c r="E21" s="25">
        <f t="shared" ca="1" si="4"/>
        <v>121.35619928424995</v>
      </c>
      <c r="F21" s="25">
        <f t="shared" ca="1" si="4"/>
        <v>144.7033575353515</v>
      </c>
      <c r="G21" s="25">
        <f t="shared" ca="1" si="4"/>
        <v>92.372162467375546</v>
      </c>
      <c r="H21" s="25">
        <f t="shared" ca="1" si="4"/>
        <v>107.23209529413312</v>
      </c>
      <c r="I21" s="25">
        <f t="shared" ca="1" si="4"/>
        <v>122.00064152827517</v>
      </c>
      <c r="J21" s="25">
        <f t="shared" ca="1" si="4"/>
        <v>100.32801993975538</v>
      </c>
      <c r="K21" s="25">
        <f t="shared" ca="1" si="4"/>
        <v>83.286771022351331</v>
      </c>
      <c r="L21" s="25">
        <f t="shared" ca="1" si="4"/>
        <v>101.26516972742255</v>
      </c>
      <c r="M21" s="25">
        <f t="shared" ca="1" si="4"/>
        <v>114.87310028153053</v>
      </c>
      <c r="N21" s="25">
        <f t="shared" ca="1" si="4"/>
        <v>84.011541193500477</v>
      </c>
    </row>
    <row r="22" spans="4:14" x14ac:dyDescent="0.35">
      <c r="D22" s="24">
        <v>12</v>
      </c>
      <c r="E22" s="25">
        <f t="shared" ca="1" si="4"/>
        <v>118.1469262319641</v>
      </c>
      <c r="F22" s="25">
        <f t="shared" ca="1" si="4"/>
        <v>74.552372500963259</v>
      </c>
      <c r="G22" s="25">
        <f t="shared" ca="1" si="4"/>
        <v>60.68322554536347</v>
      </c>
      <c r="H22" s="25">
        <f t="shared" ca="1" si="4"/>
        <v>104.87554199757403</v>
      </c>
      <c r="I22" s="25">
        <f t="shared" ca="1" si="4"/>
        <v>94.039793919393858</v>
      </c>
      <c r="J22" s="25">
        <f t="shared" ca="1" si="4"/>
        <v>121.3800275736847</v>
      </c>
      <c r="K22" s="25">
        <f t="shared" ca="1" si="4"/>
        <v>107.83693895616925</v>
      </c>
      <c r="L22" s="25">
        <f t="shared" ca="1" si="4"/>
        <v>79.085055366244831</v>
      </c>
      <c r="M22" s="25">
        <f t="shared" ca="1" si="4"/>
        <v>112.90455601972663</v>
      </c>
      <c r="N22" s="25">
        <f t="shared" ca="1" si="4"/>
        <v>99.878545525370654</v>
      </c>
    </row>
    <row r="23" spans="4:14" x14ac:dyDescent="0.35">
      <c r="D23" s="24">
        <v>13</v>
      </c>
      <c r="E23" s="25">
        <f t="shared" ca="1" si="4"/>
        <v>92.781748047191201</v>
      </c>
      <c r="F23" s="25">
        <f t="shared" ca="1" si="4"/>
        <v>127.53941770809691</v>
      </c>
      <c r="G23" s="25">
        <f t="shared" ca="1" si="4"/>
        <v>98.343781214174655</v>
      </c>
      <c r="H23" s="25">
        <f t="shared" ca="1" si="4"/>
        <v>112.59414700080971</v>
      </c>
      <c r="I23" s="25">
        <f t="shared" ca="1" si="4"/>
        <v>110.15033980227258</v>
      </c>
      <c r="J23" s="25">
        <f t="shared" ca="1" si="4"/>
        <v>85.330354402153418</v>
      </c>
      <c r="K23" s="25">
        <f t="shared" ca="1" si="4"/>
        <v>104.40467221744467</v>
      </c>
      <c r="L23" s="25">
        <f t="shared" ca="1" si="4"/>
        <v>84.074343629568176</v>
      </c>
      <c r="M23" s="25">
        <f t="shared" ca="1" si="4"/>
        <v>93.126622145698576</v>
      </c>
      <c r="N23" s="25">
        <f t="shared" ca="1" si="4"/>
        <v>82.545216112481086</v>
      </c>
    </row>
    <row r="24" spans="4:14" x14ac:dyDescent="0.35">
      <c r="D24" s="24">
        <v>14</v>
      </c>
      <c r="E24" s="25">
        <f t="shared" ca="1" si="4"/>
        <v>132.49508445891453</v>
      </c>
      <c r="F24" s="25">
        <f t="shared" ca="1" si="4"/>
        <v>114.89686541534152</v>
      </c>
      <c r="G24" s="25">
        <f t="shared" ca="1" si="4"/>
        <v>96.389152612237751</v>
      </c>
      <c r="H24" s="25">
        <f t="shared" ca="1" si="4"/>
        <v>105.84332840959485</v>
      </c>
      <c r="I24" s="25">
        <f t="shared" ca="1" si="4"/>
        <v>121.30727899164944</v>
      </c>
      <c r="J24" s="25">
        <f t="shared" ca="1" si="4"/>
        <v>93.922046159603994</v>
      </c>
      <c r="K24" s="25">
        <f t="shared" ca="1" si="4"/>
        <v>98.331778766516578</v>
      </c>
      <c r="L24" s="25">
        <f t="shared" ca="1" si="4"/>
        <v>103.94377624484568</v>
      </c>
      <c r="M24" s="25">
        <f t="shared" ca="1" si="4"/>
        <v>105.8316540971168</v>
      </c>
      <c r="N24" s="25">
        <f t="shared" ca="1" si="4"/>
        <v>93.332417758559956</v>
      </c>
    </row>
    <row r="25" spans="4:14" x14ac:dyDescent="0.35">
      <c r="D25" s="24">
        <v>15</v>
      </c>
      <c r="E25" s="25">
        <f t="shared" ca="1" si="4"/>
        <v>92.005326511150557</v>
      </c>
      <c r="F25" s="25">
        <f t="shared" ca="1" si="4"/>
        <v>87.65481570359411</v>
      </c>
      <c r="G25" s="25">
        <f t="shared" ca="1" si="4"/>
        <v>94.712513063608441</v>
      </c>
      <c r="H25" s="25">
        <f t="shared" ca="1" si="4"/>
        <v>95.962437550397254</v>
      </c>
      <c r="I25" s="25">
        <f t="shared" ca="1" si="4"/>
        <v>159.56165991900221</v>
      </c>
      <c r="J25" s="25">
        <f t="shared" ca="1" si="4"/>
        <v>128.95012801322321</v>
      </c>
      <c r="K25" s="25">
        <f t="shared" ca="1" si="4"/>
        <v>72.785474165906678</v>
      </c>
      <c r="L25" s="25">
        <f t="shared" ca="1" si="4"/>
        <v>54.115645352817729</v>
      </c>
      <c r="M25" s="25">
        <f t="shared" ca="1" si="4"/>
        <v>109.4144967857593</v>
      </c>
      <c r="N25" s="25">
        <f t="shared" ca="1" si="4"/>
        <v>70.86970588089514</v>
      </c>
    </row>
    <row r="26" spans="4:14" x14ac:dyDescent="0.35">
      <c r="D26" s="24">
        <v>16</v>
      </c>
      <c r="E26" s="25">
        <f t="shared" ca="1" si="4"/>
        <v>98.609012569971128</v>
      </c>
      <c r="F26" s="25">
        <f t="shared" ca="1" si="4"/>
        <v>77.257408585721535</v>
      </c>
      <c r="G26" s="25">
        <f t="shared" ca="1" si="4"/>
        <v>108.59731270711814</v>
      </c>
      <c r="H26" s="25">
        <f t="shared" ca="1" si="4"/>
        <v>98.719543671390923</v>
      </c>
      <c r="I26" s="25">
        <f t="shared" ca="1" si="4"/>
        <v>88.055548199272636</v>
      </c>
      <c r="J26" s="25">
        <f t="shared" ca="1" si="4"/>
        <v>112.04914468699918</v>
      </c>
      <c r="K26" s="25">
        <f t="shared" ca="1" si="4"/>
        <v>86.90410664316812</v>
      </c>
      <c r="L26" s="25">
        <f t="shared" ca="1" si="4"/>
        <v>76.902048136107979</v>
      </c>
      <c r="M26" s="25">
        <f t="shared" ca="1" si="4"/>
        <v>67.30265489886024</v>
      </c>
      <c r="N26" s="25">
        <f t="shared" ca="1" si="4"/>
        <v>90.678558297601427</v>
      </c>
    </row>
    <row r="27" spans="4:14" x14ac:dyDescent="0.35">
      <c r="D27" s="24">
        <v>17</v>
      </c>
      <c r="E27" s="25">
        <f t="shared" ca="1" si="4"/>
        <v>109.77544249846065</v>
      </c>
      <c r="F27" s="25">
        <f t="shared" ca="1" si="4"/>
        <v>124.09160785786369</v>
      </c>
      <c r="G27" s="25">
        <f t="shared" ca="1" si="4"/>
        <v>111.83708231509488</v>
      </c>
      <c r="H27" s="25">
        <f t="shared" ca="1" si="4"/>
        <v>79.709391899662307</v>
      </c>
      <c r="I27" s="25">
        <f t="shared" ca="1" si="4"/>
        <v>78.420531061366816</v>
      </c>
      <c r="J27" s="25">
        <f t="shared" ca="1" si="4"/>
        <v>92.113188457945881</v>
      </c>
      <c r="K27" s="25">
        <f t="shared" ca="1" si="4"/>
        <v>81.046529143973032</v>
      </c>
      <c r="L27" s="25">
        <f t="shared" ca="1" si="4"/>
        <v>115.20915800456548</v>
      </c>
      <c r="M27" s="25">
        <f t="shared" ca="1" si="4"/>
        <v>98.457345433638096</v>
      </c>
      <c r="N27" s="25">
        <f t="shared" ca="1" si="4"/>
        <v>106.96129481257404</v>
      </c>
    </row>
    <row r="28" spans="4:14" x14ac:dyDescent="0.35">
      <c r="D28" s="24">
        <v>18</v>
      </c>
      <c r="E28" s="25">
        <f t="shared" ca="1" si="4"/>
        <v>79.104959931105583</v>
      </c>
      <c r="F28" s="25">
        <f t="shared" ca="1" si="4"/>
        <v>133.93396499376939</v>
      </c>
      <c r="G28" s="25">
        <f t="shared" ca="1" si="4"/>
        <v>113.85985706137079</v>
      </c>
      <c r="H28" s="25">
        <f t="shared" ca="1" si="4"/>
        <v>140.39566423169879</v>
      </c>
      <c r="I28" s="25">
        <f t="shared" ca="1" si="4"/>
        <v>119.55145816673618</v>
      </c>
      <c r="J28" s="25">
        <f t="shared" ca="1" si="4"/>
        <v>82.004740402360554</v>
      </c>
      <c r="K28" s="25">
        <f t="shared" ca="1" si="4"/>
        <v>103.69995171369266</v>
      </c>
      <c r="L28" s="25">
        <f t="shared" ca="1" si="4"/>
        <v>103.12652822455365</v>
      </c>
      <c r="M28" s="25">
        <f t="shared" ca="1" si="4"/>
        <v>149.18957100321643</v>
      </c>
      <c r="N28" s="25">
        <f t="shared" ca="1" si="4"/>
        <v>103.26679923696277</v>
      </c>
    </row>
    <row r="29" spans="4:14" x14ac:dyDescent="0.35">
      <c r="D29" s="24">
        <v>19</v>
      </c>
      <c r="E29" s="25">
        <f t="shared" ca="1" si="4"/>
        <v>126.50957117662608</v>
      </c>
      <c r="F29" s="25">
        <f t="shared" ca="1" si="4"/>
        <v>101.66166692994106</v>
      </c>
      <c r="G29" s="25">
        <f t="shared" ca="1" si="4"/>
        <v>103.81507856381153</v>
      </c>
      <c r="H29" s="25">
        <f t="shared" ca="1" si="4"/>
        <v>93.611407918701588</v>
      </c>
      <c r="I29" s="25">
        <f t="shared" ca="1" si="4"/>
        <v>68.022028104473534</v>
      </c>
      <c r="J29" s="25">
        <f t="shared" ca="1" si="4"/>
        <v>123.80494958368088</v>
      </c>
      <c r="K29" s="25">
        <f t="shared" ca="1" si="4"/>
        <v>107.00851934390695</v>
      </c>
      <c r="L29" s="25">
        <f t="shared" ca="1" si="4"/>
        <v>112.11014916535284</v>
      </c>
      <c r="M29" s="25">
        <f t="shared" ca="1" si="4"/>
        <v>68.226805954191633</v>
      </c>
      <c r="N29" s="25">
        <f t="shared" ca="1" si="4"/>
        <v>112.01412408616271</v>
      </c>
    </row>
    <row r="30" spans="4:14" x14ac:dyDescent="0.35">
      <c r="D30" s="24">
        <v>20</v>
      </c>
      <c r="E30" s="25">
        <f t="shared" ca="1" si="4"/>
        <v>104.40168141657622</v>
      </c>
      <c r="F30" s="25">
        <f t="shared" ca="1" si="4"/>
        <v>75.385326318679162</v>
      </c>
      <c r="G30" s="25">
        <f t="shared" ca="1" si="4"/>
        <v>132.33169588523262</v>
      </c>
      <c r="H30" s="25">
        <f t="shared" ca="1" si="4"/>
        <v>117.81269237066235</v>
      </c>
      <c r="I30" s="25">
        <f t="shared" ca="1" si="4"/>
        <v>101.22051531127032</v>
      </c>
      <c r="J30" s="25">
        <f t="shared" ca="1" si="4"/>
        <v>98.95492169267736</v>
      </c>
      <c r="K30" s="25">
        <f t="shared" ca="1" si="4"/>
        <v>88.614056065509786</v>
      </c>
      <c r="L30" s="25">
        <f t="shared" ca="1" si="4"/>
        <v>85.528348635552916</v>
      </c>
      <c r="M30" s="25">
        <f t="shared" ca="1" si="4"/>
        <v>86.004495398915623</v>
      </c>
      <c r="N30" s="25">
        <f t="shared" ca="1" si="4"/>
        <v>104.02759888845634</v>
      </c>
    </row>
    <row r="31" spans="4:14" x14ac:dyDescent="0.35">
      <c r="D31" s="24">
        <v>21</v>
      </c>
      <c r="E31" s="25">
        <f t="shared" ca="1" si="4"/>
        <v>88.413732810693205</v>
      </c>
      <c r="F31" s="25">
        <f t="shared" ca="1" si="4"/>
        <v>92.602385391537595</v>
      </c>
      <c r="G31" s="25">
        <f t="shared" ca="1" si="4"/>
        <v>101.82657050845955</v>
      </c>
      <c r="H31" s="25">
        <f t="shared" ca="1" si="4"/>
        <v>108.81891872404998</v>
      </c>
      <c r="I31" s="25">
        <f t="shared" ca="1" si="4"/>
        <v>81.705797844590975</v>
      </c>
      <c r="J31" s="25">
        <f t="shared" ca="1" si="4"/>
        <v>111.02182028572338</v>
      </c>
      <c r="K31" s="25">
        <f t="shared" ca="1" si="4"/>
        <v>117.6700200352026</v>
      </c>
      <c r="L31" s="25">
        <f t="shared" ca="1" si="4"/>
        <v>106.37574588210751</v>
      </c>
      <c r="M31" s="25">
        <f t="shared" ca="1" si="4"/>
        <v>87.161895494843762</v>
      </c>
      <c r="N31" s="25">
        <f t="shared" ca="1" si="4"/>
        <v>121.61611242739329</v>
      </c>
    </row>
    <row r="32" spans="4:14" x14ac:dyDescent="0.35">
      <c r="D32" s="24">
        <v>22</v>
      </c>
      <c r="E32" s="25">
        <f t="shared" ca="1" si="4"/>
        <v>107.21278583510895</v>
      </c>
      <c r="F32" s="25">
        <f t="shared" ca="1" si="4"/>
        <v>117.41580310794571</v>
      </c>
      <c r="G32" s="25">
        <f t="shared" ca="1" si="4"/>
        <v>89.704456197092867</v>
      </c>
      <c r="H32" s="25">
        <f t="shared" ca="1" si="4"/>
        <v>111.27462555079261</v>
      </c>
      <c r="I32" s="25">
        <f t="shared" ca="1" si="4"/>
        <v>113.03164375378159</v>
      </c>
      <c r="J32" s="25">
        <f t="shared" ca="1" si="4"/>
        <v>83.717179167700777</v>
      </c>
      <c r="K32" s="25">
        <f t="shared" ca="1" si="4"/>
        <v>83.560393813178067</v>
      </c>
      <c r="L32" s="25">
        <f t="shared" ca="1" si="4"/>
        <v>103.78601361669743</v>
      </c>
      <c r="M32" s="25">
        <f t="shared" ca="1" si="4"/>
        <v>106.33500460535079</v>
      </c>
      <c r="N32" s="25">
        <f t="shared" ca="1" si="4"/>
        <v>107.62696687866863</v>
      </c>
    </row>
    <row r="33" spans="4:14" x14ac:dyDescent="0.35">
      <c r="D33" s="24">
        <v>23</v>
      </c>
      <c r="E33" s="25">
        <f t="shared" ca="1" si="4"/>
        <v>114.27352006243694</v>
      </c>
      <c r="F33" s="25">
        <f t="shared" ca="1" si="4"/>
        <v>90.2604734324552</v>
      </c>
      <c r="G33" s="25">
        <f t="shared" ca="1" si="4"/>
        <v>87.902729475132702</v>
      </c>
      <c r="H33" s="25">
        <f t="shared" ca="1" si="4"/>
        <v>119.06012871872721</v>
      </c>
      <c r="I33" s="25">
        <f t="shared" ca="1" si="4"/>
        <v>119.56000241678848</v>
      </c>
      <c r="J33" s="25">
        <f t="shared" ca="1" si="4"/>
        <v>98.728042641199579</v>
      </c>
      <c r="K33" s="25">
        <f t="shared" ca="1" si="4"/>
        <v>90.65436584310487</v>
      </c>
      <c r="L33" s="25">
        <f t="shared" ca="1" si="4"/>
        <v>97.242990890066039</v>
      </c>
      <c r="M33" s="25">
        <f t="shared" ca="1" si="4"/>
        <v>99.854900559173117</v>
      </c>
      <c r="N33" s="25">
        <f t="shared" ca="1" si="4"/>
        <v>127.75980739376983</v>
      </c>
    </row>
    <row r="34" spans="4:14" x14ac:dyDescent="0.35">
      <c r="D34" s="24">
        <v>24</v>
      </c>
      <c r="E34" s="25">
        <f t="shared" ref="E34:N43" ca="1" si="5">NORMINV(RAND(),$B$6,$B$7)</f>
        <v>109.21569666949144</v>
      </c>
      <c r="F34" s="25">
        <f t="shared" ca="1" si="5"/>
        <v>122.72473885321543</v>
      </c>
      <c r="G34" s="25">
        <f t="shared" ca="1" si="5"/>
        <v>101.76705271595102</v>
      </c>
      <c r="H34" s="25">
        <f t="shared" ca="1" si="5"/>
        <v>104.33586879800599</v>
      </c>
      <c r="I34" s="25">
        <f t="shared" ca="1" si="5"/>
        <v>86.452843291465285</v>
      </c>
      <c r="J34" s="25">
        <f t="shared" ca="1" si="5"/>
        <v>88.211997694667161</v>
      </c>
      <c r="K34" s="25">
        <f t="shared" ca="1" si="5"/>
        <v>71.844771683380344</v>
      </c>
      <c r="L34" s="25">
        <f t="shared" ca="1" si="5"/>
        <v>123.79161436961414</v>
      </c>
      <c r="M34" s="25">
        <f t="shared" ca="1" si="5"/>
        <v>55.842675476828333</v>
      </c>
      <c r="N34" s="25">
        <f t="shared" ca="1" si="5"/>
        <v>100.37829791574913</v>
      </c>
    </row>
    <row r="35" spans="4:14" x14ac:dyDescent="0.35">
      <c r="D35" s="24">
        <v>25</v>
      </c>
      <c r="E35" s="25">
        <f t="shared" ca="1" si="5"/>
        <v>94.01779532827166</v>
      </c>
      <c r="F35" s="25">
        <f t="shared" ca="1" si="5"/>
        <v>107.03221891212969</v>
      </c>
      <c r="G35" s="25">
        <f t="shared" ca="1" si="5"/>
        <v>94.464017125166677</v>
      </c>
      <c r="H35" s="25">
        <f t="shared" ca="1" si="5"/>
        <v>58.893525581646706</v>
      </c>
      <c r="I35" s="25">
        <f t="shared" ca="1" si="5"/>
        <v>149.12336242496599</v>
      </c>
      <c r="J35" s="25">
        <f t="shared" ca="1" si="5"/>
        <v>89.361346791859987</v>
      </c>
      <c r="K35" s="25">
        <f t="shared" ca="1" si="5"/>
        <v>56.487561725468616</v>
      </c>
      <c r="L35" s="25">
        <f t="shared" ca="1" si="5"/>
        <v>139.81424041472326</v>
      </c>
      <c r="M35" s="25">
        <f t="shared" ca="1" si="5"/>
        <v>98.57333188348376</v>
      </c>
      <c r="N35" s="25">
        <f t="shared" ca="1" si="5"/>
        <v>86.4216383179199</v>
      </c>
    </row>
    <row r="36" spans="4:14" x14ac:dyDescent="0.35">
      <c r="D36" s="24">
        <v>26</v>
      </c>
      <c r="E36" s="25">
        <f t="shared" ca="1" si="5"/>
        <v>98.572065346569673</v>
      </c>
      <c r="F36" s="25">
        <f t="shared" ca="1" si="5"/>
        <v>98.640554537171113</v>
      </c>
      <c r="G36" s="25">
        <f t="shared" ca="1" si="5"/>
        <v>113.70298904932957</v>
      </c>
      <c r="H36" s="25">
        <f t="shared" ca="1" si="5"/>
        <v>69.72810090381931</v>
      </c>
      <c r="I36" s="25">
        <f t="shared" ca="1" si="5"/>
        <v>66.186817310230907</v>
      </c>
      <c r="J36" s="25">
        <f t="shared" ca="1" si="5"/>
        <v>99.21091551161264</v>
      </c>
      <c r="K36" s="25">
        <f t="shared" ca="1" si="5"/>
        <v>103.52379500118778</v>
      </c>
      <c r="L36" s="25">
        <f t="shared" ca="1" si="5"/>
        <v>134.84617288500047</v>
      </c>
      <c r="M36" s="25">
        <f t="shared" ca="1" si="5"/>
        <v>108.30313804751242</v>
      </c>
      <c r="N36" s="25">
        <f t="shared" ca="1" si="5"/>
        <v>107.38280800474053</v>
      </c>
    </row>
    <row r="37" spans="4:14" x14ac:dyDescent="0.35">
      <c r="D37" s="24">
        <v>27</v>
      </c>
      <c r="E37" s="25">
        <f t="shared" ca="1" si="5"/>
        <v>95.743045561647975</v>
      </c>
      <c r="F37" s="25">
        <f t="shared" ca="1" si="5"/>
        <v>149.43274555834057</v>
      </c>
      <c r="G37" s="25">
        <f t="shared" ca="1" si="5"/>
        <v>80.56734472522075</v>
      </c>
      <c r="H37" s="25">
        <f t="shared" ca="1" si="5"/>
        <v>112.34175586036913</v>
      </c>
      <c r="I37" s="25">
        <f t="shared" ca="1" si="5"/>
        <v>88.769047065038166</v>
      </c>
      <c r="J37" s="25">
        <f t="shared" ca="1" si="5"/>
        <v>164.36838904008854</v>
      </c>
      <c r="K37" s="25">
        <f t="shared" ca="1" si="5"/>
        <v>99.239094886679808</v>
      </c>
      <c r="L37" s="25">
        <f t="shared" ca="1" si="5"/>
        <v>120.57249164219076</v>
      </c>
      <c r="M37" s="25">
        <f t="shared" ca="1" si="5"/>
        <v>84.943473247452005</v>
      </c>
      <c r="N37" s="25">
        <f t="shared" ca="1" si="5"/>
        <v>100.05449248078043</v>
      </c>
    </row>
    <row r="38" spans="4:14" x14ac:dyDescent="0.35">
      <c r="D38" s="24">
        <v>28</v>
      </c>
      <c r="E38" s="25">
        <f t="shared" ca="1" si="5"/>
        <v>77.855625930168088</v>
      </c>
      <c r="F38" s="25">
        <f t="shared" ca="1" si="5"/>
        <v>52.701096057591542</v>
      </c>
      <c r="G38" s="25">
        <f t="shared" ca="1" si="5"/>
        <v>83.972293892221899</v>
      </c>
      <c r="H38" s="25">
        <f t="shared" ca="1" si="5"/>
        <v>102.37819414923739</v>
      </c>
      <c r="I38" s="25">
        <f t="shared" ca="1" si="5"/>
        <v>94.489841773943681</v>
      </c>
      <c r="J38" s="25">
        <f t="shared" ca="1" si="5"/>
        <v>107.5553162212268</v>
      </c>
      <c r="K38" s="25">
        <f t="shared" ca="1" si="5"/>
        <v>140.80557688790492</v>
      </c>
      <c r="L38" s="25">
        <f t="shared" ca="1" si="5"/>
        <v>88.117306209708801</v>
      </c>
      <c r="M38" s="25">
        <f t="shared" ca="1" si="5"/>
        <v>111.38152548597776</v>
      </c>
      <c r="N38" s="25">
        <f t="shared" ca="1" si="5"/>
        <v>71.189447232808021</v>
      </c>
    </row>
    <row r="39" spans="4:14" x14ac:dyDescent="0.35">
      <c r="D39" s="24">
        <v>29</v>
      </c>
      <c r="E39" s="25">
        <f t="shared" ca="1" si="5"/>
        <v>138.63540704794497</v>
      </c>
      <c r="F39" s="25">
        <f t="shared" ca="1" si="5"/>
        <v>97.067135605796949</v>
      </c>
      <c r="G39" s="25">
        <f t="shared" ca="1" si="5"/>
        <v>73.946571060135952</v>
      </c>
      <c r="H39" s="25">
        <f t="shared" ca="1" si="5"/>
        <v>130.63817476506875</v>
      </c>
      <c r="I39" s="25">
        <f t="shared" ca="1" si="5"/>
        <v>94.248200149180875</v>
      </c>
      <c r="J39" s="25">
        <f t="shared" ca="1" si="5"/>
        <v>93.427451960087481</v>
      </c>
      <c r="K39" s="25">
        <f t="shared" ca="1" si="5"/>
        <v>75.052540937283965</v>
      </c>
      <c r="L39" s="25">
        <f t="shared" ca="1" si="5"/>
        <v>106.03103035594525</v>
      </c>
      <c r="M39" s="25">
        <f t="shared" ca="1" si="5"/>
        <v>117.38458186504016</v>
      </c>
      <c r="N39" s="25">
        <f t="shared" ca="1" si="5"/>
        <v>87.626085798605573</v>
      </c>
    </row>
    <row r="40" spans="4:14" x14ac:dyDescent="0.35">
      <c r="D40" s="24">
        <v>30</v>
      </c>
      <c r="E40" s="25">
        <f t="shared" ca="1" si="5"/>
        <v>90.475200153161836</v>
      </c>
      <c r="F40" s="25">
        <f t="shared" ca="1" si="5"/>
        <v>97.413797448898876</v>
      </c>
      <c r="G40" s="25">
        <f t="shared" ca="1" si="5"/>
        <v>100.37642651735543</v>
      </c>
      <c r="H40" s="25">
        <f t="shared" ca="1" si="5"/>
        <v>125.36982008714966</v>
      </c>
      <c r="I40" s="25">
        <f t="shared" ca="1" si="5"/>
        <v>91.350887299285034</v>
      </c>
      <c r="J40" s="25">
        <f t="shared" ca="1" si="5"/>
        <v>108.5815498094603</v>
      </c>
      <c r="K40" s="25">
        <f t="shared" ca="1" si="5"/>
        <v>92.326665539156437</v>
      </c>
      <c r="L40" s="25">
        <f t="shared" ca="1" si="5"/>
        <v>99.312148042209188</v>
      </c>
      <c r="M40" s="25">
        <f t="shared" ca="1" si="5"/>
        <v>96.542302805859734</v>
      </c>
      <c r="N40" s="25">
        <f t="shared" ca="1" si="5"/>
        <v>51.06056226553531</v>
      </c>
    </row>
    <row r="41" spans="4:14" x14ac:dyDescent="0.35">
      <c r="D41" s="24">
        <v>31</v>
      </c>
      <c r="E41" s="25">
        <f t="shared" ca="1" si="5"/>
        <v>89.743200990460167</v>
      </c>
      <c r="F41" s="25">
        <f t="shared" ca="1" si="5"/>
        <v>89.296622145556569</v>
      </c>
      <c r="G41" s="25">
        <f t="shared" ca="1" si="5"/>
        <v>91.506157767834736</v>
      </c>
      <c r="H41" s="25">
        <f t="shared" ca="1" si="5"/>
        <v>124.75499061776887</v>
      </c>
      <c r="I41" s="25">
        <f t="shared" ca="1" si="5"/>
        <v>86.922239611838322</v>
      </c>
      <c r="J41" s="25">
        <f t="shared" ca="1" si="5"/>
        <v>129.52481675190839</v>
      </c>
      <c r="K41" s="25">
        <f t="shared" ca="1" si="5"/>
        <v>140.93883470818218</v>
      </c>
      <c r="L41" s="25">
        <f t="shared" ca="1" si="5"/>
        <v>111.59792534309719</v>
      </c>
      <c r="M41" s="25">
        <f t="shared" ca="1" si="5"/>
        <v>108.9724700543853</v>
      </c>
      <c r="N41" s="25">
        <f t="shared" ca="1" si="5"/>
        <v>102.70628625369383</v>
      </c>
    </row>
    <row r="42" spans="4:14" x14ac:dyDescent="0.35">
      <c r="D42" s="24">
        <v>32</v>
      </c>
      <c r="E42" s="25">
        <f t="shared" ca="1" si="5"/>
        <v>118.91476432892068</v>
      </c>
      <c r="F42" s="25">
        <f t="shared" ca="1" si="5"/>
        <v>83.727817289621498</v>
      </c>
      <c r="G42" s="25">
        <f t="shared" ca="1" si="5"/>
        <v>111.15896492667845</v>
      </c>
      <c r="H42" s="25">
        <f t="shared" ca="1" si="5"/>
        <v>110.30662471223391</v>
      </c>
      <c r="I42" s="25">
        <f t="shared" ca="1" si="5"/>
        <v>109.01725568198468</v>
      </c>
      <c r="J42" s="25">
        <f t="shared" ca="1" si="5"/>
        <v>124.06654957324963</v>
      </c>
      <c r="K42" s="25">
        <f t="shared" ca="1" si="5"/>
        <v>86.544655711038871</v>
      </c>
      <c r="L42" s="25">
        <f t="shared" ca="1" si="5"/>
        <v>96.769426602468599</v>
      </c>
      <c r="M42" s="25">
        <f t="shared" ca="1" si="5"/>
        <v>101.74059594165873</v>
      </c>
      <c r="N42" s="25">
        <f t="shared" ca="1" si="5"/>
        <v>99.57144927032779</v>
      </c>
    </row>
    <row r="43" spans="4:14" x14ac:dyDescent="0.35">
      <c r="D43" s="24">
        <v>33</v>
      </c>
      <c r="E43" s="25">
        <f t="shared" ca="1" si="5"/>
        <v>114.72611053359331</v>
      </c>
      <c r="F43" s="25">
        <f t="shared" ca="1" si="5"/>
        <v>103.12084890933671</v>
      </c>
      <c r="G43" s="25">
        <f t="shared" ca="1" si="5"/>
        <v>83.651127840747151</v>
      </c>
      <c r="H43" s="25">
        <f t="shared" ca="1" si="5"/>
        <v>101.84653868690378</v>
      </c>
      <c r="I43" s="25">
        <f t="shared" ca="1" si="5"/>
        <v>74.936763278372723</v>
      </c>
      <c r="J43" s="25">
        <f t="shared" ca="1" si="5"/>
        <v>107.33536184950755</v>
      </c>
      <c r="K43" s="25">
        <f t="shared" ca="1" si="5"/>
        <v>103.66718502504432</v>
      </c>
      <c r="L43" s="25">
        <f t="shared" ca="1" si="5"/>
        <v>98.259989933953065</v>
      </c>
      <c r="M43" s="25">
        <f t="shared" ca="1" si="5"/>
        <v>113.02136295460789</v>
      </c>
      <c r="N43" s="25">
        <f t="shared" ca="1" si="5"/>
        <v>87.445907812292262</v>
      </c>
    </row>
    <row r="44" spans="4:14" x14ac:dyDescent="0.35">
      <c r="D44" s="24">
        <v>34</v>
      </c>
      <c r="E44" s="25">
        <f t="shared" ref="E44:N53" ca="1" si="6">NORMINV(RAND(),$B$6,$B$7)</f>
        <v>68.899695257252674</v>
      </c>
      <c r="F44" s="25">
        <f t="shared" ca="1" si="6"/>
        <v>137.98510108100425</v>
      </c>
      <c r="G44" s="25">
        <f t="shared" ca="1" si="6"/>
        <v>84.485930942296534</v>
      </c>
      <c r="H44" s="25">
        <f t="shared" ca="1" si="6"/>
        <v>81.479255194445926</v>
      </c>
      <c r="I44" s="25">
        <f t="shared" ca="1" si="6"/>
        <v>97.064048874947929</v>
      </c>
      <c r="J44" s="25">
        <f t="shared" ca="1" si="6"/>
        <v>97.588048100389088</v>
      </c>
      <c r="K44" s="25">
        <f t="shared" ca="1" si="6"/>
        <v>106.01587869833804</v>
      </c>
      <c r="L44" s="25">
        <f t="shared" ca="1" si="6"/>
        <v>110.52312341560307</v>
      </c>
      <c r="M44" s="25">
        <f t="shared" ca="1" si="6"/>
        <v>118.24293979268614</v>
      </c>
      <c r="N44" s="25">
        <f t="shared" ca="1" si="6"/>
        <v>100.44656163627022</v>
      </c>
    </row>
    <row r="45" spans="4:14" x14ac:dyDescent="0.35">
      <c r="D45" s="24">
        <v>35</v>
      </c>
      <c r="E45" s="25">
        <f t="shared" ca="1" si="6"/>
        <v>122.73190950874796</v>
      </c>
      <c r="F45" s="25">
        <f t="shared" ca="1" si="6"/>
        <v>109.72459666726968</v>
      </c>
      <c r="G45" s="25">
        <f t="shared" ca="1" si="6"/>
        <v>126.98242119276547</v>
      </c>
      <c r="H45" s="25">
        <f t="shared" ca="1" si="6"/>
        <v>92.019245008197316</v>
      </c>
      <c r="I45" s="25">
        <f t="shared" ca="1" si="6"/>
        <v>129.43087069297698</v>
      </c>
      <c r="J45" s="25">
        <f t="shared" ca="1" si="6"/>
        <v>110.48676235429637</v>
      </c>
      <c r="K45" s="25">
        <f t="shared" ca="1" si="6"/>
        <v>68.109462097121508</v>
      </c>
      <c r="L45" s="25">
        <f t="shared" ca="1" si="6"/>
        <v>123.49909584221149</v>
      </c>
      <c r="M45" s="25">
        <f t="shared" ca="1" si="6"/>
        <v>109.39354565328506</v>
      </c>
      <c r="N45" s="25">
        <f t="shared" ca="1" si="6"/>
        <v>121.42257685888637</v>
      </c>
    </row>
    <row r="46" spans="4:14" x14ac:dyDescent="0.35">
      <c r="D46" s="24">
        <v>36</v>
      </c>
      <c r="E46" s="25">
        <f t="shared" ca="1" si="6"/>
        <v>140.46205027850951</v>
      </c>
      <c r="F46" s="25">
        <f t="shared" ca="1" si="6"/>
        <v>113.41049953242039</v>
      </c>
      <c r="G46" s="25">
        <f t="shared" ca="1" si="6"/>
        <v>85.731298702924278</v>
      </c>
      <c r="H46" s="25">
        <f t="shared" ca="1" si="6"/>
        <v>109.87497005465532</v>
      </c>
      <c r="I46" s="25">
        <f t="shared" ca="1" si="6"/>
        <v>91.205348115658737</v>
      </c>
      <c r="J46" s="25">
        <f t="shared" ca="1" si="6"/>
        <v>77.58464779753254</v>
      </c>
      <c r="K46" s="25">
        <f t="shared" ca="1" si="6"/>
        <v>80.459324106009234</v>
      </c>
      <c r="L46" s="25">
        <f t="shared" ca="1" si="6"/>
        <v>81.967000936492454</v>
      </c>
      <c r="M46" s="25">
        <f t="shared" ca="1" si="6"/>
        <v>104.33205040247509</v>
      </c>
      <c r="N46" s="25">
        <f t="shared" ca="1" si="6"/>
        <v>109.29711634457077</v>
      </c>
    </row>
    <row r="47" spans="4:14" x14ac:dyDescent="0.35">
      <c r="D47" s="24">
        <v>37</v>
      </c>
      <c r="E47" s="25">
        <f t="shared" ca="1" si="6"/>
        <v>93.51276026878331</v>
      </c>
      <c r="F47" s="25">
        <f t="shared" ca="1" si="6"/>
        <v>92.523155353611756</v>
      </c>
      <c r="G47" s="25">
        <f t="shared" ca="1" si="6"/>
        <v>98.20641576650641</v>
      </c>
      <c r="H47" s="25">
        <f t="shared" ca="1" si="6"/>
        <v>85.691923515187</v>
      </c>
      <c r="I47" s="25">
        <f t="shared" ca="1" si="6"/>
        <v>94.368646604476595</v>
      </c>
      <c r="J47" s="25">
        <f t="shared" ca="1" si="6"/>
        <v>97.969778363164124</v>
      </c>
      <c r="K47" s="25">
        <f t="shared" ca="1" si="6"/>
        <v>74.373594755527932</v>
      </c>
      <c r="L47" s="25">
        <f t="shared" ca="1" si="6"/>
        <v>63.732700335818564</v>
      </c>
      <c r="M47" s="25">
        <f t="shared" ca="1" si="6"/>
        <v>74.219719584534658</v>
      </c>
      <c r="N47" s="25">
        <f t="shared" ca="1" si="6"/>
        <v>124.3387998172802</v>
      </c>
    </row>
    <row r="48" spans="4:14" x14ac:dyDescent="0.35">
      <c r="D48" s="24">
        <v>38</v>
      </c>
      <c r="E48" s="25">
        <f t="shared" ca="1" si="6"/>
        <v>80.755602417861596</v>
      </c>
      <c r="F48" s="25">
        <f t="shared" ca="1" si="6"/>
        <v>106.66614588051664</v>
      </c>
      <c r="G48" s="25">
        <f t="shared" ca="1" si="6"/>
        <v>77.795468455139002</v>
      </c>
      <c r="H48" s="25">
        <f t="shared" ca="1" si="6"/>
        <v>70.754774575343077</v>
      </c>
      <c r="I48" s="25">
        <f t="shared" ca="1" si="6"/>
        <v>95.570374407250156</v>
      </c>
      <c r="J48" s="25">
        <f t="shared" ca="1" si="6"/>
        <v>122.6613741713313</v>
      </c>
      <c r="K48" s="25">
        <f t="shared" ca="1" si="6"/>
        <v>71.469568922109886</v>
      </c>
      <c r="L48" s="25">
        <f t="shared" ca="1" si="6"/>
        <v>103.41712192631671</v>
      </c>
      <c r="M48" s="25">
        <f t="shared" ca="1" si="6"/>
        <v>103.8859191500401</v>
      </c>
      <c r="N48" s="25">
        <f t="shared" ca="1" si="6"/>
        <v>145.76420422463758</v>
      </c>
    </row>
    <row r="49" spans="4:14" x14ac:dyDescent="0.35">
      <c r="D49" s="24">
        <v>39</v>
      </c>
      <c r="E49" s="25">
        <f t="shared" ca="1" si="6"/>
        <v>130.98833955125113</v>
      </c>
      <c r="F49" s="25">
        <f t="shared" ca="1" si="6"/>
        <v>65.194251918740321</v>
      </c>
      <c r="G49" s="25">
        <f t="shared" ca="1" si="6"/>
        <v>77.521143108179075</v>
      </c>
      <c r="H49" s="25">
        <f t="shared" ca="1" si="6"/>
        <v>99.294993704840181</v>
      </c>
      <c r="I49" s="25">
        <f t="shared" ca="1" si="6"/>
        <v>102.20567693414735</v>
      </c>
      <c r="J49" s="25">
        <f t="shared" ca="1" si="6"/>
        <v>89.456009433108477</v>
      </c>
      <c r="K49" s="25">
        <f t="shared" ca="1" si="6"/>
        <v>95.464709099116249</v>
      </c>
      <c r="L49" s="25">
        <f t="shared" ca="1" si="6"/>
        <v>71.148660794553109</v>
      </c>
      <c r="M49" s="25">
        <f t="shared" ca="1" si="6"/>
        <v>82.673922379138588</v>
      </c>
      <c r="N49" s="25">
        <f t="shared" ca="1" si="6"/>
        <v>107.94066677024661</v>
      </c>
    </row>
    <row r="50" spans="4:14" x14ac:dyDescent="0.35">
      <c r="D50" s="24">
        <v>40</v>
      </c>
      <c r="E50" s="25">
        <f t="shared" ca="1" si="6"/>
        <v>131.4806309681008</v>
      </c>
      <c r="F50" s="25">
        <f t="shared" ca="1" si="6"/>
        <v>95.51364513826104</v>
      </c>
      <c r="G50" s="25">
        <f t="shared" ca="1" si="6"/>
        <v>118.44653367472922</v>
      </c>
      <c r="H50" s="25">
        <f t="shared" ca="1" si="6"/>
        <v>95.747212541444611</v>
      </c>
      <c r="I50" s="25">
        <f t="shared" ca="1" si="6"/>
        <v>131.01185968004685</v>
      </c>
      <c r="J50" s="25">
        <f t="shared" ca="1" si="6"/>
        <v>82.311515189487523</v>
      </c>
      <c r="K50" s="25">
        <f t="shared" ca="1" si="6"/>
        <v>103.66799707092358</v>
      </c>
      <c r="L50" s="25">
        <f t="shared" ca="1" si="6"/>
        <v>111.24858248567111</v>
      </c>
      <c r="M50" s="25">
        <f t="shared" ca="1" si="6"/>
        <v>107.20636127615444</v>
      </c>
      <c r="N50" s="25">
        <f t="shared" ca="1" si="6"/>
        <v>93.879701585429785</v>
      </c>
    </row>
    <row r="51" spans="4:14" x14ac:dyDescent="0.35">
      <c r="D51" s="24">
        <v>41</v>
      </c>
      <c r="E51" s="25">
        <f t="shared" ca="1" si="6"/>
        <v>96.688640711317078</v>
      </c>
      <c r="F51" s="25">
        <f t="shared" ca="1" si="6"/>
        <v>96.126614401320793</v>
      </c>
      <c r="G51" s="25">
        <f t="shared" ca="1" si="6"/>
        <v>93.299737291174139</v>
      </c>
      <c r="H51" s="25">
        <f t="shared" ca="1" si="6"/>
        <v>125.27685287215286</v>
      </c>
      <c r="I51" s="25">
        <f t="shared" ca="1" si="6"/>
        <v>113.20240190715411</v>
      </c>
      <c r="J51" s="25">
        <f t="shared" ca="1" si="6"/>
        <v>111.72138826830147</v>
      </c>
      <c r="K51" s="25">
        <f t="shared" ca="1" si="6"/>
        <v>123.7532586388713</v>
      </c>
      <c r="L51" s="25">
        <f t="shared" ca="1" si="6"/>
        <v>120.87157222861705</v>
      </c>
      <c r="M51" s="25">
        <f t="shared" ca="1" si="6"/>
        <v>91.346041638388925</v>
      </c>
      <c r="N51" s="25">
        <f t="shared" ca="1" si="6"/>
        <v>95.113852485276283</v>
      </c>
    </row>
    <row r="52" spans="4:14" x14ac:dyDescent="0.35">
      <c r="D52" s="24">
        <v>42</v>
      </c>
      <c r="E52" s="25">
        <f t="shared" ca="1" si="6"/>
        <v>114.77518160398679</v>
      </c>
      <c r="F52" s="25">
        <f t="shared" ca="1" si="6"/>
        <v>122.86972277691254</v>
      </c>
      <c r="G52" s="25">
        <f t="shared" ca="1" si="6"/>
        <v>75.373337769402866</v>
      </c>
      <c r="H52" s="25">
        <f t="shared" ca="1" si="6"/>
        <v>62.621783877399302</v>
      </c>
      <c r="I52" s="25">
        <f t="shared" ca="1" si="6"/>
        <v>117.05697015620763</v>
      </c>
      <c r="J52" s="25">
        <f t="shared" ca="1" si="6"/>
        <v>91.598164764719087</v>
      </c>
      <c r="K52" s="25">
        <f t="shared" ca="1" si="6"/>
        <v>131.25838740766224</v>
      </c>
      <c r="L52" s="25">
        <f t="shared" ca="1" si="6"/>
        <v>99.010862467989341</v>
      </c>
      <c r="M52" s="25">
        <f t="shared" ca="1" si="6"/>
        <v>95.927198984334083</v>
      </c>
      <c r="N52" s="25">
        <f t="shared" ca="1" si="6"/>
        <v>117.84577607230629</v>
      </c>
    </row>
    <row r="53" spans="4:14" x14ac:dyDescent="0.35">
      <c r="D53" s="24">
        <v>43</v>
      </c>
      <c r="E53" s="25">
        <f t="shared" ca="1" si="6"/>
        <v>131.81184624787144</v>
      </c>
      <c r="F53" s="25">
        <f t="shared" ca="1" si="6"/>
        <v>100.24469666185288</v>
      </c>
      <c r="G53" s="25">
        <f t="shared" ca="1" si="6"/>
        <v>75.251634334688859</v>
      </c>
      <c r="H53" s="25">
        <f t="shared" ca="1" si="6"/>
        <v>119.06189497406137</v>
      </c>
      <c r="I53" s="25">
        <f t="shared" ca="1" si="6"/>
        <v>121.27416223832152</v>
      </c>
      <c r="J53" s="25">
        <f t="shared" ca="1" si="6"/>
        <v>110.45511549374569</v>
      </c>
      <c r="K53" s="25">
        <f t="shared" ca="1" si="6"/>
        <v>84.823925135388038</v>
      </c>
      <c r="L53" s="25">
        <f t="shared" ca="1" si="6"/>
        <v>101.41218608677586</v>
      </c>
      <c r="M53" s="25">
        <f t="shared" ca="1" si="6"/>
        <v>108.5421100191115</v>
      </c>
      <c r="N53" s="25">
        <f t="shared" ca="1" si="6"/>
        <v>107.2121577992759</v>
      </c>
    </row>
    <row r="54" spans="4:14" x14ac:dyDescent="0.35">
      <c r="D54" s="24">
        <v>44</v>
      </c>
      <c r="E54" s="25">
        <f t="shared" ref="E54:N63" ca="1" si="7">NORMINV(RAND(),$B$6,$B$7)</f>
        <v>106.58241941571168</v>
      </c>
      <c r="F54" s="25">
        <f t="shared" ca="1" si="7"/>
        <v>77.10858908609697</v>
      </c>
      <c r="G54" s="25">
        <f t="shared" ca="1" si="7"/>
        <v>89.813063351419615</v>
      </c>
      <c r="H54" s="25">
        <f t="shared" ca="1" si="7"/>
        <v>97.558704480673853</v>
      </c>
      <c r="I54" s="25">
        <f t="shared" ca="1" si="7"/>
        <v>98.638766902440452</v>
      </c>
      <c r="J54" s="25">
        <f t="shared" ca="1" si="7"/>
        <v>107.87806284185095</v>
      </c>
      <c r="K54" s="25">
        <f t="shared" ca="1" si="7"/>
        <v>108.62223348883336</v>
      </c>
      <c r="L54" s="25">
        <f t="shared" ca="1" si="7"/>
        <v>92.969795337420649</v>
      </c>
      <c r="M54" s="25">
        <f t="shared" ca="1" si="7"/>
        <v>111.21400301162322</v>
      </c>
      <c r="N54" s="25">
        <f t="shared" ca="1" si="7"/>
        <v>86.348822264369389</v>
      </c>
    </row>
    <row r="55" spans="4:14" x14ac:dyDescent="0.35">
      <c r="D55" s="24">
        <v>45</v>
      </c>
      <c r="E55" s="25">
        <f t="shared" ca="1" si="7"/>
        <v>105.49525555473981</v>
      </c>
      <c r="F55" s="25">
        <f t="shared" ca="1" si="7"/>
        <v>81.512292533905907</v>
      </c>
      <c r="G55" s="25">
        <f t="shared" ca="1" si="7"/>
        <v>106.59623357326115</v>
      </c>
      <c r="H55" s="25">
        <f t="shared" ca="1" si="7"/>
        <v>69.826096230249831</v>
      </c>
      <c r="I55" s="25">
        <f t="shared" ca="1" si="7"/>
        <v>113.11513361084697</v>
      </c>
      <c r="J55" s="25">
        <f t="shared" ca="1" si="7"/>
        <v>83.62958623687264</v>
      </c>
      <c r="K55" s="25">
        <f t="shared" ca="1" si="7"/>
        <v>68.295117858063747</v>
      </c>
      <c r="L55" s="25">
        <f t="shared" ca="1" si="7"/>
        <v>117.29272938097323</v>
      </c>
      <c r="M55" s="25">
        <f t="shared" ca="1" si="7"/>
        <v>93.708727685322742</v>
      </c>
      <c r="N55" s="25">
        <f t="shared" ca="1" si="7"/>
        <v>94.579344334672726</v>
      </c>
    </row>
    <row r="56" spans="4:14" x14ac:dyDescent="0.35">
      <c r="D56" s="24">
        <v>46</v>
      </c>
      <c r="E56" s="25">
        <f t="shared" ca="1" si="7"/>
        <v>101.36284788518368</v>
      </c>
      <c r="F56" s="25">
        <f t="shared" ca="1" si="7"/>
        <v>98.121452412919908</v>
      </c>
      <c r="G56" s="25">
        <f t="shared" ca="1" si="7"/>
        <v>132.86276112613427</v>
      </c>
      <c r="H56" s="25">
        <f t="shared" ca="1" si="7"/>
        <v>127.20528242840459</v>
      </c>
      <c r="I56" s="25">
        <f t="shared" ca="1" si="7"/>
        <v>102.44396261540172</v>
      </c>
      <c r="J56" s="25">
        <f t="shared" ca="1" si="7"/>
        <v>76.428915834278939</v>
      </c>
      <c r="K56" s="25">
        <f t="shared" ca="1" si="7"/>
        <v>115.29587827930848</v>
      </c>
      <c r="L56" s="25">
        <f t="shared" ca="1" si="7"/>
        <v>122.41266801550529</v>
      </c>
      <c r="M56" s="25">
        <f t="shared" ca="1" si="7"/>
        <v>61.641443011806622</v>
      </c>
      <c r="N56" s="25">
        <f t="shared" ca="1" si="7"/>
        <v>94.005163673226434</v>
      </c>
    </row>
    <row r="57" spans="4:14" x14ac:dyDescent="0.35">
      <c r="D57" s="24">
        <v>47</v>
      </c>
      <c r="E57" s="25">
        <f t="shared" ca="1" si="7"/>
        <v>98.694798499515343</v>
      </c>
      <c r="F57" s="25">
        <f t="shared" ca="1" si="7"/>
        <v>105.41843803371569</v>
      </c>
      <c r="G57" s="25">
        <f t="shared" ca="1" si="7"/>
        <v>102.13293531223454</v>
      </c>
      <c r="H57" s="25">
        <f t="shared" ca="1" si="7"/>
        <v>105.8841998830365</v>
      </c>
      <c r="I57" s="25">
        <f t="shared" ca="1" si="7"/>
        <v>89.427307255101056</v>
      </c>
      <c r="J57" s="25">
        <f t="shared" ca="1" si="7"/>
        <v>64.008258155279719</v>
      </c>
      <c r="K57" s="25">
        <f t="shared" ca="1" si="7"/>
        <v>133.90712213747304</v>
      </c>
      <c r="L57" s="25">
        <f t="shared" ca="1" si="7"/>
        <v>105.10085382954688</v>
      </c>
      <c r="M57" s="25">
        <f t="shared" ca="1" si="7"/>
        <v>101.02735754314298</v>
      </c>
      <c r="N57" s="25">
        <f t="shared" ca="1" si="7"/>
        <v>117.74351144790398</v>
      </c>
    </row>
    <row r="58" spans="4:14" x14ac:dyDescent="0.35">
      <c r="D58" s="24">
        <v>48</v>
      </c>
      <c r="E58" s="25">
        <f t="shared" ca="1" si="7"/>
        <v>83.738272924526356</v>
      </c>
      <c r="F58" s="25">
        <f t="shared" ca="1" si="7"/>
        <v>116.70281362699066</v>
      </c>
      <c r="G58" s="25">
        <f t="shared" ca="1" si="7"/>
        <v>136.65760053754855</v>
      </c>
      <c r="H58" s="25">
        <f t="shared" ca="1" si="7"/>
        <v>116.74755285783078</v>
      </c>
      <c r="I58" s="25">
        <f t="shared" ca="1" si="7"/>
        <v>89.016383332661533</v>
      </c>
      <c r="J58" s="25">
        <f t="shared" ca="1" si="7"/>
        <v>122.70148704733143</v>
      </c>
      <c r="K58" s="25">
        <f t="shared" ca="1" si="7"/>
        <v>75.572535347745585</v>
      </c>
      <c r="L58" s="25">
        <f t="shared" ca="1" si="7"/>
        <v>131.28237016360927</v>
      </c>
      <c r="M58" s="25">
        <f t="shared" ca="1" si="7"/>
        <v>125.45141483393529</v>
      </c>
      <c r="N58" s="25">
        <f t="shared" ca="1" si="7"/>
        <v>96.788764695222184</v>
      </c>
    </row>
    <row r="59" spans="4:14" x14ac:dyDescent="0.35">
      <c r="D59" s="24">
        <v>49</v>
      </c>
      <c r="E59" s="25">
        <f t="shared" ca="1" si="7"/>
        <v>84.979611768514289</v>
      </c>
      <c r="F59" s="25">
        <f t="shared" ca="1" si="7"/>
        <v>138.32826233778147</v>
      </c>
      <c r="G59" s="25">
        <f t="shared" ca="1" si="7"/>
        <v>64.562116207253467</v>
      </c>
      <c r="H59" s="25">
        <f t="shared" ca="1" si="7"/>
        <v>87.467191877372642</v>
      </c>
      <c r="I59" s="25">
        <f t="shared" ca="1" si="7"/>
        <v>79.441862123854222</v>
      </c>
      <c r="J59" s="25">
        <f t="shared" ca="1" si="7"/>
        <v>75.491251651195284</v>
      </c>
      <c r="K59" s="25">
        <f t="shared" ca="1" si="7"/>
        <v>65.62377650759251</v>
      </c>
      <c r="L59" s="25">
        <f t="shared" ca="1" si="7"/>
        <v>113.34010762215669</v>
      </c>
      <c r="M59" s="25">
        <f t="shared" ca="1" si="7"/>
        <v>51.035841639072991</v>
      </c>
      <c r="N59" s="25">
        <f t="shared" ca="1" si="7"/>
        <v>73.691825192986812</v>
      </c>
    </row>
    <row r="60" spans="4:14" x14ac:dyDescent="0.35">
      <c r="D60" s="24">
        <v>50</v>
      </c>
      <c r="E60" s="25">
        <f t="shared" ca="1" si="7"/>
        <v>81.707387833969449</v>
      </c>
      <c r="F60" s="25">
        <f t="shared" ca="1" si="7"/>
        <v>121.24355387231361</v>
      </c>
      <c r="G60" s="25">
        <f t="shared" ca="1" si="7"/>
        <v>100.25286000477259</v>
      </c>
      <c r="H60" s="25">
        <f t="shared" ca="1" si="7"/>
        <v>105.31202680533494</v>
      </c>
      <c r="I60" s="25">
        <f t="shared" ca="1" si="7"/>
        <v>87.142484924757241</v>
      </c>
      <c r="J60" s="25">
        <f t="shared" ca="1" si="7"/>
        <v>67.679167275931547</v>
      </c>
      <c r="K60" s="25">
        <f t="shared" ca="1" si="7"/>
        <v>131.42820366567636</v>
      </c>
      <c r="L60" s="25">
        <f t="shared" ca="1" si="7"/>
        <v>101.4127920984518</v>
      </c>
      <c r="M60" s="25">
        <f t="shared" ca="1" si="7"/>
        <v>105.39744801102987</v>
      </c>
      <c r="N60" s="25">
        <f t="shared" ca="1" si="7"/>
        <v>92.156719187926385</v>
      </c>
    </row>
    <row r="61" spans="4:14" x14ac:dyDescent="0.35">
      <c r="D61" s="24">
        <v>51</v>
      </c>
      <c r="E61" s="25">
        <f t="shared" ca="1" si="7"/>
        <v>102.44937967506382</v>
      </c>
      <c r="F61" s="25">
        <f t="shared" ca="1" si="7"/>
        <v>112.29450705287731</v>
      </c>
      <c r="G61" s="25">
        <f t="shared" ca="1" si="7"/>
        <v>78.066083463646535</v>
      </c>
      <c r="H61" s="25">
        <f t="shared" ca="1" si="7"/>
        <v>61.558313632462173</v>
      </c>
      <c r="I61" s="25">
        <f t="shared" ca="1" si="7"/>
        <v>120.87420470498874</v>
      </c>
      <c r="J61" s="25">
        <f t="shared" ca="1" si="7"/>
        <v>121.48144437437563</v>
      </c>
      <c r="K61" s="25">
        <f t="shared" ca="1" si="7"/>
        <v>119.34665286096337</v>
      </c>
      <c r="L61" s="25">
        <f t="shared" ca="1" si="7"/>
        <v>71.798371182367674</v>
      </c>
      <c r="M61" s="25">
        <f t="shared" ca="1" si="7"/>
        <v>107.24123347065009</v>
      </c>
      <c r="N61" s="25">
        <f t="shared" ca="1" si="7"/>
        <v>84.429798446654516</v>
      </c>
    </row>
    <row r="62" spans="4:14" x14ac:dyDescent="0.35">
      <c r="D62" s="24">
        <v>52</v>
      </c>
      <c r="E62" s="25">
        <f t="shared" ca="1" si="7"/>
        <v>81.034715634154594</v>
      </c>
      <c r="F62" s="25">
        <f t="shared" ca="1" si="7"/>
        <v>93.344586815559495</v>
      </c>
      <c r="G62" s="25">
        <f t="shared" ca="1" si="7"/>
        <v>122.87697637096379</v>
      </c>
      <c r="H62" s="25">
        <f t="shared" ca="1" si="7"/>
        <v>99.001753411798802</v>
      </c>
      <c r="I62" s="25">
        <f t="shared" ca="1" si="7"/>
        <v>117.16539069502507</v>
      </c>
      <c r="J62" s="25">
        <f t="shared" ca="1" si="7"/>
        <v>110.29491993169617</v>
      </c>
      <c r="K62" s="25">
        <f t="shared" ca="1" si="7"/>
        <v>119.13527161141413</v>
      </c>
      <c r="L62" s="25">
        <f t="shared" ca="1" si="7"/>
        <v>87.664187987389525</v>
      </c>
      <c r="M62" s="25">
        <f t="shared" ca="1" si="7"/>
        <v>81.416333689125992</v>
      </c>
      <c r="N62" s="25">
        <f t="shared" ca="1" si="7"/>
        <v>88.203702233021176</v>
      </c>
    </row>
    <row r="63" spans="4:14" x14ac:dyDescent="0.35">
      <c r="D63" s="24">
        <v>53</v>
      </c>
      <c r="E63" s="25">
        <f t="shared" ca="1" si="7"/>
        <v>79.590624934898031</v>
      </c>
      <c r="F63" s="25">
        <f t="shared" ca="1" si="7"/>
        <v>117.26832214739052</v>
      </c>
      <c r="G63" s="25">
        <f t="shared" ca="1" si="7"/>
        <v>107.67784800735984</v>
      </c>
      <c r="H63" s="25">
        <f t="shared" ca="1" si="7"/>
        <v>79.207493431734235</v>
      </c>
      <c r="I63" s="25">
        <f t="shared" ca="1" si="7"/>
        <v>94.940189198312979</v>
      </c>
      <c r="J63" s="25">
        <f t="shared" ca="1" si="7"/>
        <v>117.9570758841522</v>
      </c>
      <c r="K63" s="25">
        <f t="shared" ca="1" si="7"/>
        <v>120.92261219672943</v>
      </c>
      <c r="L63" s="25">
        <f t="shared" ca="1" si="7"/>
        <v>113.24599357197943</v>
      </c>
      <c r="M63" s="25">
        <f t="shared" ca="1" si="7"/>
        <v>77.712798640779312</v>
      </c>
      <c r="N63" s="25">
        <f t="shared" ca="1" si="7"/>
        <v>106.94367207572701</v>
      </c>
    </row>
    <row r="64" spans="4:14" x14ac:dyDescent="0.35">
      <c r="D64" s="24">
        <v>54</v>
      </c>
      <c r="E64" s="25">
        <f t="shared" ref="E64:N73" ca="1" si="8">NORMINV(RAND(),$B$6,$B$7)</f>
        <v>112.81457499037388</v>
      </c>
      <c r="F64" s="25">
        <f t="shared" ca="1" si="8"/>
        <v>109.20244600000193</v>
      </c>
      <c r="G64" s="25">
        <f t="shared" ca="1" si="8"/>
        <v>92.641867648997604</v>
      </c>
      <c r="H64" s="25">
        <f t="shared" ca="1" si="8"/>
        <v>136.89333203726324</v>
      </c>
      <c r="I64" s="25">
        <f t="shared" ca="1" si="8"/>
        <v>104.70078953047263</v>
      </c>
      <c r="J64" s="25">
        <f t="shared" ca="1" si="8"/>
        <v>102.6955172707188</v>
      </c>
      <c r="K64" s="25">
        <f t="shared" ca="1" si="8"/>
        <v>77.763864391499851</v>
      </c>
      <c r="L64" s="25">
        <f t="shared" ca="1" si="8"/>
        <v>118.19388241672053</v>
      </c>
      <c r="M64" s="25">
        <f t="shared" ca="1" si="8"/>
        <v>137.70410321401482</v>
      </c>
      <c r="N64" s="25">
        <f t="shared" ca="1" si="8"/>
        <v>98.013236058201755</v>
      </c>
    </row>
    <row r="65" spans="4:14" x14ac:dyDescent="0.35">
      <c r="D65" s="24">
        <v>55</v>
      </c>
      <c r="E65" s="25">
        <f t="shared" ca="1" si="8"/>
        <v>104.59271214165125</v>
      </c>
      <c r="F65" s="25">
        <f t="shared" ca="1" si="8"/>
        <v>119.66268611574372</v>
      </c>
      <c r="G65" s="25">
        <f t="shared" ca="1" si="8"/>
        <v>86.890936558382137</v>
      </c>
      <c r="H65" s="25">
        <f t="shared" ca="1" si="8"/>
        <v>103.72923937695553</v>
      </c>
      <c r="I65" s="25">
        <f t="shared" ca="1" si="8"/>
        <v>95.861828631908949</v>
      </c>
      <c r="J65" s="25">
        <f t="shared" ca="1" si="8"/>
        <v>52.029459288430616</v>
      </c>
      <c r="K65" s="25">
        <f t="shared" ca="1" si="8"/>
        <v>121.07519242839848</v>
      </c>
      <c r="L65" s="25">
        <f t="shared" ca="1" si="8"/>
        <v>88.295154098355923</v>
      </c>
      <c r="M65" s="25">
        <f t="shared" ca="1" si="8"/>
        <v>144.06274657373984</v>
      </c>
      <c r="N65" s="25">
        <f t="shared" ca="1" si="8"/>
        <v>102.60684021574311</v>
      </c>
    </row>
    <row r="66" spans="4:14" x14ac:dyDescent="0.35">
      <c r="D66" s="24">
        <v>56</v>
      </c>
      <c r="E66" s="25">
        <f t="shared" ca="1" si="8"/>
        <v>125.13827543823766</v>
      </c>
      <c r="F66" s="25">
        <f t="shared" ca="1" si="8"/>
        <v>95.601098178678882</v>
      </c>
      <c r="G66" s="25">
        <f t="shared" ca="1" si="8"/>
        <v>85.167099987263285</v>
      </c>
      <c r="H66" s="25">
        <f t="shared" ca="1" si="8"/>
        <v>119.78480409262635</v>
      </c>
      <c r="I66" s="25">
        <f t="shared" ca="1" si="8"/>
        <v>87.075059077099766</v>
      </c>
      <c r="J66" s="25">
        <f t="shared" ca="1" si="8"/>
        <v>80.397348186706353</v>
      </c>
      <c r="K66" s="25">
        <f t="shared" ca="1" si="8"/>
        <v>94.507274845502096</v>
      </c>
      <c r="L66" s="25">
        <f t="shared" ca="1" si="8"/>
        <v>47.839987467802992</v>
      </c>
      <c r="M66" s="25">
        <f t="shared" ca="1" si="8"/>
        <v>50.759236198937003</v>
      </c>
      <c r="N66" s="25">
        <f t="shared" ca="1" si="8"/>
        <v>93.486218237660921</v>
      </c>
    </row>
    <row r="67" spans="4:14" x14ac:dyDescent="0.35">
      <c r="D67" s="24">
        <v>57</v>
      </c>
      <c r="E67" s="25">
        <f t="shared" ca="1" si="8"/>
        <v>87.60012209376471</v>
      </c>
      <c r="F67" s="25">
        <f t="shared" ca="1" si="8"/>
        <v>82.817858822491985</v>
      </c>
      <c r="G67" s="25">
        <f t="shared" ca="1" si="8"/>
        <v>81.463378952572555</v>
      </c>
      <c r="H67" s="25">
        <f t="shared" ca="1" si="8"/>
        <v>89.088463810991115</v>
      </c>
      <c r="I67" s="25">
        <f t="shared" ca="1" si="8"/>
        <v>141.28984717457797</v>
      </c>
      <c r="J67" s="25">
        <f t="shared" ca="1" si="8"/>
        <v>86.479203723229205</v>
      </c>
      <c r="K67" s="25">
        <f t="shared" ca="1" si="8"/>
        <v>84.336658222466937</v>
      </c>
      <c r="L67" s="25">
        <f t="shared" ca="1" si="8"/>
        <v>108.81809111915223</v>
      </c>
      <c r="M67" s="25">
        <f t="shared" ca="1" si="8"/>
        <v>95.773249489754335</v>
      </c>
      <c r="N67" s="25">
        <f t="shared" ca="1" si="8"/>
        <v>73.398576536622102</v>
      </c>
    </row>
    <row r="68" spans="4:14" x14ac:dyDescent="0.35">
      <c r="D68" s="24">
        <v>58</v>
      </c>
      <c r="E68" s="25">
        <f t="shared" ca="1" si="8"/>
        <v>88.364418417034983</v>
      </c>
      <c r="F68" s="25">
        <f t="shared" ca="1" si="8"/>
        <v>89.766181146105282</v>
      </c>
      <c r="G68" s="25">
        <f t="shared" ca="1" si="8"/>
        <v>122.87760092245244</v>
      </c>
      <c r="H68" s="25">
        <f t="shared" ca="1" si="8"/>
        <v>90.912053843325197</v>
      </c>
      <c r="I68" s="25">
        <f t="shared" ca="1" si="8"/>
        <v>68.467946173323554</v>
      </c>
      <c r="J68" s="25">
        <f t="shared" ca="1" si="8"/>
        <v>119.57461755222394</v>
      </c>
      <c r="K68" s="25">
        <f t="shared" ca="1" si="8"/>
        <v>128.0580350239417</v>
      </c>
      <c r="L68" s="25">
        <f t="shared" ca="1" si="8"/>
        <v>90.375005276398298</v>
      </c>
      <c r="M68" s="25">
        <f t="shared" ca="1" si="8"/>
        <v>123.2254020944135</v>
      </c>
      <c r="N68" s="25">
        <f t="shared" ca="1" si="8"/>
        <v>106.73500514266176</v>
      </c>
    </row>
    <row r="69" spans="4:14" x14ac:dyDescent="0.35">
      <c r="D69" s="24">
        <v>59</v>
      </c>
      <c r="E69" s="25">
        <f t="shared" ca="1" si="8"/>
        <v>100.02856317684491</v>
      </c>
      <c r="F69" s="25">
        <f t="shared" ca="1" si="8"/>
        <v>109.30667373500059</v>
      </c>
      <c r="G69" s="25">
        <f t="shared" ca="1" si="8"/>
        <v>102.38437129118444</v>
      </c>
      <c r="H69" s="25">
        <f t="shared" ca="1" si="8"/>
        <v>97.228056379456262</v>
      </c>
      <c r="I69" s="25">
        <f t="shared" ca="1" si="8"/>
        <v>92.670819321316344</v>
      </c>
      <c r="J69" s="25">
        <f t="shared" ca="1" si="8"/>
        <v>131.36995098904879</v>
      </c>
      <c r="K69" s="25">
        <f t="shared" ca="1" si="8"/>
        <v>73.946850181197348</v>
      </c>
      <c r="L69" s="25">
        <f t="shared" ca="1" si="8"/>
        <v>128.28303511984734</v>
      </c>
      <c r="M69" s="25">
        <f t="shared" ca="1" si="8"/>
        <v>105.3234636444044</v>
      </c>
      <c r="N69" s="25">
        <f t="shared" ca="1" si="8"/>
        <v>80.659880412539906</v>
      </c>
    </row>
    <row r="70" spans="4:14" x14ac:dyDescent="0.35">
      <c r="D70" s="24">
        <v>60</v>
      </c>
      <c r="E70" s="25">
        <f t="shared" ca="1" si="8"/>
        <v>90.040446021799909</v>
      </c>
      <c r="F70" s="25">
        <f t="shared" ca="1" si="8"/>
        <v>90.798312475696036</v>
      </c>
      <c r="G70" s="25">
        <f t="shared" ca="1" si="8"/>
        <v>72.598988334101634</v>
      </c>
      <c r="H70" s="25">
        <f t="shared" ca="1" si="8"/>
        <v>128.14614041577451</v>
      </c>
      <c r="I70" s="25">
        <f t="shared" ca="1" si="8"/>
        <v>89.279898557540307</v>
      </c>
      <c r="J70" s="25">
        <f t="shared" ca="1" si="8"/>
        <v>80.996317443339834</v>
      </c>
      <c r="K70" s="25">
        <f t="shared" ca="1" si="8"/>
        <v>91.082099352957925</v>
      </c>
      <c r="L70" s="25">
        <f t="shared" ca="1" si="8"/>
        <v>81.534332822313615</v>
      </c>
      <c r="M70" s="25">
        <f t="shared" ca="1" si="8"/>
        <v>81.160568505084598</v>
      </c>
      <c r="N70" s="25">
        <f t="shared" ca="1" si="8"/>
        <v>112.88499704180175</v>
      </c>
    </row>
    <row r="71" spans="4:14" x14ac:dyDescent="0.35">
      <c r="D71" s="24">
        <v>61</v>
      </c>
      <c r="E71" s="25">
        <f t="shared" ca="1" si="8"/>
        <v>85.909181897709601</v>
      </c>
      <c r="F71" s="25">
        <f t="shared" ca="1" si="8"/>
        <v>48.210188972770354</v>
      </c>
      <c r="G71" s="25">
        <f t="shared" ca="1" si="8"/>
        <v>134.60601161761562</v>
      </c>
      <c r="H71" s="25">
        <f t="shared" ca="1" si="8"/>
        <v>88.717166808949713</v>
      </c>
      <c r="I71" s="25">
        <f t="shared" ca="1" si="8"/>
        <v>118.2863655191245</v>
      </c>
      <c r="J71" s="25">
        <f t="shared" ca="1" si="8"/>
        <v>132.43101768896949</v>
      </c>
      <c r="K71" s="25">
        <f t="shared" ca="1" si="8"/>
        <v>91.608087808418688</v>
      </c>
      <c r="L71" s="25">
        <f t="shared" ca="1" si="8"/>
        <v>109.82724705030041</v>
      </c>
      <c r="M71" s="25">
        <f t="shared" ca="1" si="8"/>
        <v>126.09097013537291</v>
      </c>
      <c r="N71" s="25">
        <f t="shared" ca="1" si="8"/>
        <v>108.83009301057744</v>
      </c>
    </row>
    <row r="72" spans="4:14" x14ac:dyDescent="0.35">
      <c r="D72" s="24">
        <v>62</v>
      </c>
      <c r="E72" s="25">
        <f t="shared" ca="1" si="8"/>
        <v>117.35397480217438</v>
      </c>
      <c r="F72" s="25">
        <f t="shared" ca="1" si="8"/>
        <v>115.49600466695483</v>
      </c>
      <c r="G72" s="25">
        <f t="shared" ca="1" si="8"/>
        <v>60.346119678059708</v>
      </c>
      <c r="H72" s="25">
        <f t="shared" ca="1" si="8"/>
        <v>97.910051177151857</v>
      </c>
      <c r="I72" s="25">
        <f t="shared" ca="1" si="8"/>
        <v>82.405150515958823</v>
      </c>
      <c r="J72" s="25">
        <f t="shared" ca="1" si="8"/>
        <v>86.618525920015585</v>
      </c>
      <c r="K72" s="25">
        <f t="shared" ca="1" si="8"/>
        <v>97.371051893809152</v>
      </c>
      <c r="L72" s="25">
        <f t="shared" ca="1" si="8"/>
        <v>114.71374562774412</v>
      </c>
      <c r="M72" s="25">
        <f t="shared" ca="1" si="8"/>
        <v>112.40917862067786</v>
      </c>
      <c r="N72" s="25">
        <f t="shared" ca="1" si="8"/>
        <v>97.794768605950836</v>
      </c>
    </row>
    <row r="73" spans="4:14" x14ac:dyDescent="0.35">
      <c r="D73" s="24">
        <v>63</v>
      </c>
      <c r="E73" s="25">
        <f t="shared" ca="1" si="8"/>
        <v>114.41452592022107</v>
      </c>
      <c r="F73" s="25">
        <f t="shared" ca="1" si="8"/>
        <v>96.519664996668254</v>
      </c>
      <c r="G73" s="25">
        <f t="shared" ca="1" si="8"/>
        <v>98.986948837772218</v>
      </c>
      <c r="H73" s="25">
        <f t="shared" ca="1" si="8"/>
        <v>110.62552063555633</v>
      </c>
      <c r="I73" s="25">
        <f t="shared" ca="1" si="8"/>
        <v>106.13783521860138</v>
      </c>
      <c r="J73" s="25">
        <f t="shared" ca="1" si="8"/>
        <v>82.129062261166681</v>
      </c>
      <c r="K73" s="25">
        <f t="shared" ca="1" si="8"/>
        <v>132.1389585024335</v>
      </c>
      <c r="L73" s="25">
        <f t="shared" ca="1" si="8"/>
        <v>109.73018149472644</v>
      </c>
      <c r="M73" s="25">
        <f t="shared" ca="1" si="8"/>
        <v>103.62972268218229</v>
      </c>
      <c r="N73" s="25">
        <f t="shared" ca="1" si="8"/>
        <v>123.72621716570657</v>
      </c>
    </row>
    <row r="74" spans="4:14" x14ac:dyDescent="0.35">
      <c r="D74" s="24">
        <v>64</v>
      </c>
      <c r="E74" s="25">
        <f t="shared" ref="E74:N83" ca="1" si="9">NORMINV(RAND(),$B$6,$B$7)</f>
        <v>103.0956736218463</v>
      </c>
      <c r="F74" s="25">
        <f t="shared" ca="1" si="9"/>
        <v>133.97657641509474</v>
      </c>
      <c r="G74" s="25">
        <f t="shared" ca="1" si="9"/>
        <v>100.80080518505827</v>
      </c>
      <c r="H74" s="25">
        <f t="shared" ca="1" si="9"/>
        <v>115.54853701789776</v>
      </c>
      <c r="I74" s="25">
        <f t="shared" ca="1" si="9"/>
        <v>46.013592026775413</v>
      </c>
      <c r="J74" s="25">
        <f t="shared" ca="1" si="9"/>
        <v>106.47724324812862</v>
      </c>
      <c r="K74" s="25">
        <f t="shared" ca="1" si="9"/>
        <v>89.693617432944365</v>
      </c>
      <c r="L74" s="25">
        <f t="shared" ca="1" si="9"/>
        <v>81.742712034492669</v>
      </c>
      <c r="M74" s="25">
        <f t="shared" ca="1" si="9"/>
        <v>87.021764257908629</v>
      </c>
      <c r="N74" s="25">
        <f t="shared" ca="1" si="9"/>
        <v>161.17994701902037</v>
      </c>
    </row>
    <row r="75" spans="4:14" x14ac:dyDescent="0.35">
      <c r="D75" s="24">
        <v>65</v>
      </c>
      <c r="E75" s="25">
        <f t="shared" ca="1" si="9"/>
        <v>93.706476501775526</v>
      </c>
      <c r="F75" s="25">
        <f t="shared" ca="1" si="9"/>
        <v>63.9743587673102</v>
      </c>
      <c r="G75" s="25">
        <f t="shared" ca="1" si="9"/>
        <v>88.149526094532376</v>
      </c>
      <c r="H75" s="25">
        <f t="shared" ca="1" si="9"/>
        <v>120.36347287938329</v>
      </c>
      <c r="I75" s="25">
        <f t="shared" ca="1" si="9"/>
        <v>100.09054971375188</v>
      </c>
      <c r="J75" s="25">
        <f t="shared" ca="1" si="9"/>
        <v>103.96609949440344</v>
      </c>
      <c r="K75" s="25">
        <f t="shared" ca="1" si="9"/>
        <v>97.167028835565375</v>
      </c>
      <c r="L75" s="25">
        <f t="shared" ca="1" si="9"/>
        <v>91.04160331360832</v>
      </c>
      <c r="M75" s="25">
        <f t="shared" ca="1" si="9"/>
        <v>142.51008238873183</v>
      </c>
      <c r="N75" s="25">
        <f t="shared" ca="1" si="9"/>
        <v>60.96067858328896</v>
      </c>
    </row>
    <row r="76" spans="4:14" x14ac:dyDescent="0.35">
      <c r="D76" s="24">
        <v>66</v>
      </c>
      <c r="E76" s="25">
        <f t="shared" ca="1" si="9"/>
        <v>105.5772030348101</v>
      </c>
      <c r="F76" s="25">
        <f t="shared" ca="1" si="9"/>
        <v>104.18872735817072</v>
      </c>
      <c r="G76" s="25">
        <f t="shared" ca="1" si="9"/>
        <v>108.60908888215484</v>
      </c>
      <c r="H76" s="25">
        <f t="shared" ca="1" si="9"/>
        <v>85.152383994339374</v>
      </c>
      <c r="I76" s="25">
        <f t="shared" ca="1" si="9"/>
        <v>98.345466118674608</v>
      </c>
      <c r="J76" s="25">
        <f t="shared" ca="1" si="9"/>
        <v>109.54728813445826</v>
      </c>
      <c r="K76" s="25">
        <f t="shared" ca="1" si="9"/>
        <v>103.27008272491237</v>
      </c>
      <c r="L76" s="25">
        <f t="shared" ca="1" si="9"/>
        <v>92.291122165688037</v>
      </c>
      <c r="M76" s="25">
        <f t="shared" ca="1" si="9"/>
        <v>116.90257647382069</v>
      </c>
      <c r="N76" s="25">
        <f t="shared" ca="1" si="9"/>
        <v>83.168907622746644</v>
      </c>
    </row>
    <row r="77" spans="4:14" x14ac:dyDescent="0.35">
      <c r="D77" s="24">
        <v>67</v>
      </c>
      <c r="E77" s="25">
        <f t="shared" ca="1" si="9"/>
        <v>51.827310686367703</v>
      </c>
      <c r="F77" s="25">
        <f t="shared" ca="1" si="9"/>
        <v>86.568812087571985</v>
      </c>
      <c r="G77" s="25">
        <f t="shared" ca="1" si="9"/>
        <v>105.41024823797433</v>
      </c>
      <c r="H77" s="25">
        <f t="shared" ca="1" si="9"/>
        <v>108.66458359251772</v>
      </c>
      <c r="I77" s="25">
        <f t="shared" ca="1" si="9"/>
        <v>89.560016492946346</v>
      </c>
      <c r="J77" s="25">
        <f t="shared" ca="1" si="9"/>
        <v>98.260738540616828</v>
      </c>
      <c r="K77" s="25">
        <f t="shared" ca="1" si="9"/>
        <v>77.095419594961925</v>
      </c>
      <c r="L77" s="25">
        <f t="shared" ca="1" si="9"/>
        <v>127.00118305502512</v>
      </c>
      <c r="M77" s="25">
        <f t="shared" ca="1" si="9"/>
        <v>86.74532366759388</v>
      </c>
      <c r="N77" s="25">
        <f t="shared" ca="1" si="9"/>
        <v>96.440319246190143</v>
      </c>
    </row>
    <row r="78" spans="4:14" x14ac:dyDescent="0.35">
      <c r="D78" s="24">
        <v>68</v>
      </c>
      <c r="E78" s="25">
        <f t="shared" ca="1" si="9"/>
        <v>68.662473611976353</v>
      </c>
      <c r="F78" s="25">
        <f t="shared" ca="1" si="9"/>
        <v>87.28107770092781</v>
      </c>
      <c r="G78" s="25">
        <f t="shared" ca="1" si="9"/>
        <v>95.375403418837195</v>
      </c>
      <c r="H78" s="25">
        <f t="shared" ca="1" si="9"/>
        <v>100.04044416182678</v>
      </c>
      <c r="I78" s="25">
        <f t="shared" ca="1" si="9"/>
        <v>87.297249936931792</v>
      </c>
      <c r="J78" s="25">
        <f t="shared" ca="1" si="9"/>
        <v>107.41401829404138</v>
      </c>
      <c r="K78" s="25">
        <f t="shared" ca="1" si="9"/>
        <v>112.42788952179053</v>
      </c>
      <c r="L78" s="25">
        <f t="shared" ca="1" si="9"/>
        <v>112.08298447134568</v>
      </c>
      <c r="M78" s="25">
        <f t="shared" ca="1" si="9"/>
        <v>117.53290638531132</v>
      </c>
      <c r="N78" s="25">
        <f t="shared" ca="1" si="9"/>
        <v>99.111012065522047</v>
      </c>
    </row>
    <row r="79" spans="4:14" x14ac:dyDescent="0.35">
      <c r="D79" s="24">
        <v>69</v>
      </c>
      <c r="E79" s="25">
        <f t="shared" ca="1" si="9"/>
        <v>83.780229472025894</v>
      </c>
      <c r="F79" s="25">
        <f t="shared" ca="1" si="9"/>
        <v>114.45887805078362</v>
      </c>
      <c r="G79" s="25">
        <f t="shared" ca="1" si="9"/>
        <v>96.399745224260613</v>
      </c>
      <c r="H79" s="25">
        <f t="shared" ca="1" si="9"/>
        <v>121.0467324912409</v>
      </c>
      <c r="I79" s="25">
        <f t="shared" ca="1" si="9"/>
        <v>103.10996621186781</v>
      </c>
      <c r="J79" s="25">
        <f t="shared" ca="1" si="9"/>
        <v>113.52682856910918</v>
      </c>
      <c r="K79" s="25">
        <f t="shared" ca="1" si="9"/>
        <v>102.19738180926946</v>
      </c>
      <c r="L79" s="25">
        <f t="shared" ca="1" si="9"/>
        <v>93.156245529592383</v>
      </c>
      <c r="M79" s="25">
        <f t="shared" ca="1" si="9"/>
        <v>117.56559016988669</v>
      </c>
      <c r="N79" s="25">
        <f t="shared" ca="1" si="9"/>
        <v>110.85183999473547</v>
      </c>
    </row>
    <row r="80" spans="4:14" x14ac:dyDescent="0.35">
      <c r="D80" s="24">
        <v>70</v>
      </c>
      <c r="E80" s="25">
        <f t="shared" ca="1" si="9"/>
        <v>92.02396374106101</v>
      </c>
      <c r="F80" s="25">
        <f t="shared" ca="1" si="9"/>
        <v>97.771017930405847</v>
      </c>
      <c r="G80" s="25">
        <f t="shared" ca="1" si="9"/>
        <v>100.62530840710414</v>
      </c>
      <c r="H80" s="25">
        <f t="shared" ca="1" si="9"/>
        <v>103.02325326208494</v>
      </c>
      <c r="I80" s="25">
        <f t="shared" ca="1" si="9"/>
        <v>66.673544977549483</v>
      </c>
      <c r="J80" s="25">
        <f t="shared" ca="1" si="9"/>
        <v>99.172924800826081</v>
      </c>
      <c r="K80" s="25">
        <f t="shared" ca="1" si="9"/>
        <v>110.35730427138898</v>
      </c>
      <c r="L80" s="25">
        <f t="shared" ca="1" si="9"/>
        <v>106.84486375745932</v>
      </c>
      <c r="M80" s="25">
        <f t="shared" ca="1" si="9"/>
        <v>100.61165766499367</v>
      </c>
      <c r="N80" s="25">
        <f t="shared" ca="1" si="9"/>
        <v>85.193818833428168</v>
      </c>
    </row>
    <row r="81" spans="4:14" x14ac:dyDescent="0.35">
      <c r="D81" s="24">
        <v>71</v>
      </c>
      <c r="E81" s="25">
        <f t="shared" ca="1" si="9"/>
        <v>109.81610570439709</v>
      </c>
      <c r="F81" s="25">
        <f t="shared" ca="1" si="9"/>
        <v>116.30416910162745</v>
      </c>
      <c r="G81" s="25">
        <f t="shared" ca="1" si="9"/>
        <v>69.447750360187243</v>
      </c>
      <c r="H81" s="25">
        <f t="shared" ca="1" si="9"/>
        <v>97.625596201854123</v>
      </c>
      <c r="I81" s="25">
        <f t="shared" ca="1" si="9"/>
        <v>94.220344149598475</v>
      </c>
      <c r="J81" s="25">
        <f t="shared" ca="1" si="9"/>
        <v>115.09810893670036</v>
      </c>
      <c r="K81" s="25">
        <f t="shared" ca="1" si="9"/>
        <v>65.525829122427638</v>
      </c>
      <c r="L81" s="25">
        <f t="shared" ca="1" si="9"/>
        <v>93.428363825263546</v>
      </c>
      <c r="M81" s="25">
        <f t="shared" ca="1" si="9"/>
        <v>93.176137277675821</v>
      </c>
      <c r="N81" s="25">
        <f t="shared" ca="1" si="9"/>
        <v>116.04936969492492</v>
      </c>
    </row>
    <row r="82" spans="4:14" x14ac:dyDescent="0.35">
      <c r="D82" s="24">
        <v>72</v>
      </c>
      <c r="E82" s="25">
        <f t="shared" ca="1" si="9"/>
        <v>125.17938110493732</v>
      </c>
      <c r="F82" s="25">
        <f t="shared" ca="1" si="9"/>
        <v>84.361075005249461</v>
      </c>
      <c r="G82" s="25">
        <f t="shared" ca="1" si="9"/>
        <v>105.63609922688917</v>
      </c>
      <c r="H82" s="25">
        <f t="shared" ca="1" si="9"/>
        <v>110.33723632436732</v>
      </c>
      <c r="I82" s="25">
        <f t="shared" ca="1" si="9"/>
        <v>130.86136310630621</v>
      </c>
      <c r="J82" s="25">
        <f t="shared" ca="1" si="9"/>
        <v>76.771682141816825</v>
      </c>
      <c r="K82" s="25">
        <f t="shared" ca="1" si="9"/>
        <v>90.676300999038133</v>
      </c>
      <c r="L82" s="25">
        <f t="shared" ca="1" si="9"/>
        <v>79.620360459513222</v>
      </c>
      <c r="M82" s="25">
        <f t="shared" ca="1" si="9"/>
        <v>109.23395615529942</v>
      </c>
      <c r="N82" s="25">
        <f t="shared" ca="1" si="9"/>
        <v>89.982999254357452</v>
      </c>
    </row>
    <row r="83" spans="4:14" x14ac:dyDescent="0.35">
      <c r="D83" s="24">
        <v>73</v>
      </c>
      <c r="E83" s="25">
        <f t="shared" ca="1" si="9"/>
        <v>116.21547663314681</v>
      </c>
      <c r="F83" s="25">
        <f t="shared" ca="1" si="9"/>
        <v>64.922540342829549</v>
      </c>
      <c r="G83" s="25">
        <f t="shared" ca="1" si="9"/>
        <v>77.115186515649327</v>
      </c>
      <c r="H83" s="25">
        <f t="shared" ca="1" si="9"/>
        <v>93.492734112004626</v>
      </c>
      <c r="I83" s="25">
        <f t="shared" ca="1" si="9"/>
        <v>61.29676829813971</v>
      </c>
      <c r="J83" s="25">
        <f t="shared" ca="1" si="9"/>
        <v>119.05649331529511</v>
      </c>
      <c r="K83" s="25">
        <f t="shared" ca="1" si="9"/>
        <v>99.93548320145041</v>
      </c>
      <c r="L83" s="25">
        <f t="shared" ca="1" si="9"/>
        <v>92.392061171603387</v>
      </c>
      <c r="M83" s="25">
        <f t="shared" ca="1" si="9"/>
        <v>89.538817028842331</v>
      </c>
      <c r="N83" s="25">
        <f t="shared" ca="1" si="9"/>
        <v>81.649625126121151</v>
      </c>
    </row>
    <row r="84" spans="4:14" x14ac:dyDescent="0.35">
      <c r="D84" s="24">
        <v>74</v>
      </c>
      <c r="E84" s="25">
        <f t="shared" ref="E84:N90" ca="1" si="10">NORMINV(RAND(),$B$6,$B$7)</f>
        <v>90.034175917403061</v>
      </c>
      <c r="F84" s="25">
        <f t="shared" ca="1" si="10"/>
        <v>82.148436895226212</v>
      </c>
      <c r="G84" s="25">
        <f t="shared" ca="1" si="10"/>
        <v>82.429177600026094</v>
      </c>
      <c r="H84" s="25">
        <f t="shared" ca="1" si="10"/>
        <v>93.882732684106259</v>
      </c>
      <c r="I84" s="25">
        <f t="shared" ca="1" si="10"/>
        <v>112.13312343843742</v>
      </c>
      <c r="J84" s="25">
        <f t="shared" ca="1" si="10"/>
        <v>85.695023609811898</v>
      </c>
      <c r="K84" s="25">
        <f t="shared" ca="1" si="10"/>
        <v>101.35973974428656</v>
      </c>
      <c r="L84" s="25">
        <f t="shared" ca="1" si="10"/>
        <v>96.240929140969243</v>
      </c>
      <c r="M84" s="25">
        <f t="shared" ca="1" si="10"/>
        <v>115.39703873739779</v>
      </c>
      <c r="N84" s="25">
        <f t="shared" ca="1" si="10"/>
        <v>103.83169562522114</v>
      </c>
    </row>
    <row r="85" spans="4:14" x14ac:dyDescent="0.35">
      <c r="D85" s="24">
        <v>75</v>
      </c>
      <c r="E85" s="25">
        <f t="shared" ca="1" si="10"/>
        <v>91.34530558911608</v>
      </c>
      <c r="F85" s="25">
        <f t="shared" ca="1" si="10"/>
        <v>99.230440287871716</v>
      </c>
      <c r="G85" s="25">
        <f t="shared" ca="1" si="10"/>
        <v>96.820836135438313</v>
      </c>
      <c r="H85" s="25">
        <f t="shared" ca="1" si="10"/>
        <v>74.491530598680313</v>
      </c>
      <c r="I85" s="25">
        <f t="shared" ca="1" si="10"/>
        <v>93.677091193410277</v>
      </c>
      <c r="J85" s="25">
        <f t="shared" ca="1" si="10"/>
        <v>89.601673897042119</v>
      </c>
      <c r="K85" s="25">
        <f t="shared" ca="1" si="10"/>
        <v>91.546893771881912</v>
      </c>
      <c r="L85" s="25">
        <f t="shared" ca="1" si="10"/>
        <v>86.555279935903613</v>
      </c>
      <c r="M85" s="25">
        <f t="shared" ca="1" si="10"/>
        <v>107.99273684510487</v>
      </c>
      <c r="N85" s="25">
        <f t="shared" ca="1" si="10"/>
        <v>107.06465341187186</v>
      </c>
    </row>
    <row r="86" spans="4:14" x14ac:dyDescent="0.35">
      <c r="D86" s="24">
        <v>76</v>
      </c>
      <c r="E86" s="25">
        <f t="shared" ca="1" si="10"/>
        <v>85.500028951784429</v>
      </c>
      <c r="F86" s="25">
        <f t="shared" ca="1" si="10"/>
        <v>90.026576080815119</v>
      </c>
      <c r="G86" s="25">
        <f t="shared" ca="1" si="10"/>
        <v>83.525525422980593</v>
      </c>
      <c r="H86" s="25">
        <f t="shared" ca="1" si="10"/>
        <v>91.173746043032764</v>
      </c>
      <c r="I86" s="25">
        <f t="shared" ca="1" si="10"/>
        <v>77.064573509602042</v>
      </c>
      <c r="J86" s="25">
        <f t="shared" ca="1" si="10"/>
        <v>93.425563650357688</v>
      </c>
      <c r="K86" s="25">
        <f t="shared" ca="1" si="10"/>
        <v>112.33530164878614</v>
      </c>
      <c r="L86" s="25">
        <f t="shared" ca="1" si="10"/>
        <v>102.6164630229747</v>
      </c>
      <c r="M86" s="25">
        <f t="shared" ca="1" si="10"/>
        <v>124.35419608192501</v>
      </c>
      <c r="N86" s="25">
        <f t="shared" ca="1" si="10"/>
        <v>143.57824522291278</v>
      </c>
    </row>
    <row r="87" spans="4:14" x14ac:dyDescent="0.35">
      <c r="D87" s="24">
        <v>77</v>
      </c>
      <c r="E87" s="25">
        <f t="shared" ca="1" si="10"/>
        <v>56.084391748509219</v>
      </c>
      <c r="F87" s="25">
        <f t="shared" ca="1" si="10"/>
        <v>81.848954880534876</v>
      </c>
      <c r="G87" s="25">
        <f t="shared" ca="1" si="10"/>
        <v>116.61093582662394</v>
      </c>
      <c r="H87" s="25">
        <f t="shared" ca="1" si="10"/>
        <v>76.254060625324954</v>
      </c>
      <c r="I87" s="25">
        <f t="shared" ca="1" si="10"/>
        <v>107.47028759894128</v>
      </c>
      <c r="J87" s="25">
        <f t="shared" ca="1" si="10"/>
        <v>138.98502791353064</v>
      </c>
      <c r="K87" s="25">
        <f t="shared" ca="1" si="10"/>
        <v>118.02691215930935</v>
      </c>
      <c r="L87" s="25">
        <f t="shared" ca="1" si="10"/>
        <v>105.17003510562252</v>
      </c>
      <c r="M87" s="25">
        <f t="shared" ca="1" si="10"/>
        <v>88.837901477607943</v>
      </c>
      <c r="N87" s="25">
        <f t="shared" ca="1" si="10"/>
        <v>122.10994540248292</v>
      </c>
    </row>
    <row r="88" spans="4:14" x14ac:dyDescent="0.35">
      <c r="D88" s="24">
        <v>78</v>
      </c>
      <c r="E88" s="25">
        <f t="shared" ca="1" si="10"/>
        <v>103.46473708949142</v>
      </c>
      <c r="F88" s="25">
        <f t="shared" ca="1" si="10"/>
        <v>122.13062779000403</v>
      </c>
      <c r="G88" s="25">
        <f t="shared" ca="1" si="10"/>
        <v>76.955599791177434</v>
      </c>
      <c r="H88" s="25">
        <f t="shared" ca="1" si="10"/>
        <v>90.37865254400181</v>
      </c>
      <c r="I88" s="25">
        <f t="shared" ca="1" si="10"/>
        <v>73.122615898735447</v>
      </c>
      <c r="J88" s="25">
        <f t="shared" ca="1" si="10"/>
        <v>92.636767036827678</v>
      </c>
      <c r="K88" s="25">
        <f t="shared" ca="1" si="10"/>
        <v>81.766124644244741</v>
      </c>
      <c r="L88" s="25">
        <f t="shared" ca="1" si="10"/>
        <v>102.46327141293227</v>
      </c>
      <c r="M88" s="25">
        <f t="shared" ca="1" si="10"/>
        <v>80.238796132749769</v>
      </c>
      <c r="N88" s="25">
        <f t="shared" ca="1" si="10"/>
        <v>95.277782594010347</v>
      </c>
    </row>
    <row r="89" spans="4:14" x14ac:dyDescent="0.35">
      <c r="D89" s="24">
        <v>79</v>
      </c>
      <c r="E89" s="25">
        <f t="shared" ca="1" si="10"/>
        <v>110.0580434155127</v>
      </c>
      <c r="F89" s="25">
        <f t="shared" ca="1" si="10"/>
        <v>95.954130047994155</v>
      </c>
      <c r="G89" s="25">
        <f t="shared" ca="1" si="10"/>
        <v>116.11872579510316</v>
      </c>
      <c r="H89" s="25">
        <f t="shared" ca="1" si="10"/>
        <v>105.81977384022787</v>
      </c>
      <c r="I89" s="25">
        <f t="shared" ca="1" si="10"/>
        <v>108.53614461766162</v>
      </c>
      <c r="J89" s="25">
        <f t="shared" ca="1" si="10"/>
        <v>93.660933224352064</v>
      </c>
      <c r="K89" s="25">
        <f t="shared" ca="1" si="10"/>
        <v>91.555855954184935</v>
      </c>
      <c r="L89" s="25">
        <f t="shared" ca="1" si="10"/>
        <v>53.914103521956342</v>
      </c>
      <c r="M89" s="25">
        <f t="shared" ca="1" si="10"/>
        <v>113.91104455075768</v>
      </c>
      <c r="N89" s="25">
        <f t="shared" ca="1" si="10"/>
        <v>108.05781033216097</v>
      </c>
    </row>
    <row r="90" spans="4:14" x14ac:dyDescent="0.35">
      <c r="D90" s="24">
        <v>80</v>
      </c>
      <c r="E90" s="25">
        <f t="shared" ca="1" si="10"/>
        <v>101.21728156232865</v>
      </c>
      <c r="F90" s="25">
        <f t="shared" ca="1" si="10"/>
        <v>104.56079858802255</v>
      </c>
      <c r="G90" s="25">
        <f t="shared" ca="1" si="10"/>
        <v>106.26813058094227</v>
      </c>
      <c r="H90" s="25">
        <f t="shared" ca="1" si="10"/>
        <v>114.76508069161622</v>
      </c>
      <c r="I90" s="25">
        <f t="shared" ca="1" si="10"/>
        <v>79.704917992512591</v>
      </c>
      <c r="J90" s="25">
        <f t="shared" ca="1" si="10"/>
        <v>96.580113238311029</v>
      </c>
      <c r="K90" s="25">
        <f t="shared" ca="1" si="10"/>
        <v>67.7520443604013</v>
      </c>
      <c r="L90" s="25">
        <f t="shared" ca="1" si="10"/>
        <v>120.73738375482954</v>
      </c>
      <c r="M90" s="25">
        <f t="shared" ca="1" si="10"/>
        <v>73.364801572850126</v>
      </c>
      <c r="N90" s="25">
        <f t="shared" ca="1" si="10"/>
        <v>104.27202573798161</v>
      </c>
    </row>
    <row r="95" spans="4:14" x14ac:dyDescent="0.35">
      <c r="E95" s="26"/>
    </row>
    <row r="96" spans="4:14" x14ac:dyDescent="0.35">
      <c r="F96" s="26"/>
    </row>
    <row r="98" spans="5:5" x14ac:dyDescent="0.35">
      <c r="E98" s="7"/>
    </row>
  </sheetData>
  <phoneticPr fontId="2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workbookViewId="0">
      <selection activeCell="D13" sqref="D13"/>
    </sheetView>
  </sheetViews>
  <sheetFormatPr defaultColWidth="11.453125" defaultRowHeight="14.5" x14ac:dyDescent="0.35"/>
  <cols>
    <col min="1" max="2" width="11.453125" style="4"/>
    <col min="3" max="3" width="17.90625" style="4" bestFit="1" customWidth="1"/>
    <col min="4" max="16384" width="11.453125" style="4"/>
  </cols>
  <sheetData>
    <row r="1" spans="1:6" s="76" customFormat="1" ht="15.5" x14ac:dyDescent="0.35">
      <c r="A1" s="77" t="s">
        <v>146</v>
      </c>
    </row>
    <row r="2" spans="1:6" s="76" customFormat="1" ht="15.5" x14ac:dyDescent="0.35">
      <c r="A2" s="77" t="s">
        <v>133</v>
      </c>
    </row>
    <row r="3" spans="1:6" s="76" customFormat="1" ht="15.5" x14ac:dyDescent="0.35">
      <c r="A3" s="77" t="s">
        <v>132</v>
      </c>
    </row>
    <row r="5" spans="1:6" x14ac:dyDescent="0.35">
      <c r="C5" s="4" t="s">
        <v>35</v>
      </c>
      <c r="D5" s="4">
        <v>30</v>
      </c>
    </row>
    <row r="6" spans="1:6" x14ac:dyDescent="0.35">
      <c r="C6" s="4" t="s">
        <v>36</v>
      </c>
      <c r="D6" s="4">
        <v>93.7</v>
      </c>
      <c r="E6" s="4" t="s">
        <v>37</v>
      </c>
    </row>
    <row r="7" spans="1:6" x14ac:dyDescent="0.35">
      <c r="C7" s="4" t="s">
        <v>38</v>
      </c>
      <c r="D7" s="4">
        <v>10.199999999999999</v>
      </c>
      <c r="E7" s="4" t="s">
        <v>37</v>
      </c>
      <c r="F7" s="8"/>
    </row>
    <row r="9" spans="1:6" x14ac:dyDescent="0.35">
      <c r="C9" s="4" t="s">
        <v>41</v>
      </c>
      <c r="D9" s="70">
        <f>D6-1.96*D7</f>
        <v>73.707999999999998</v>
      </c>
      <c r="E9" s="4" t="s">
        <v>37</v>
      </c>
      <c r="F9" s="8"/>
    </row>
    <row r="10" spans="1:6" x14ac:dyDescent="0.35">
      <c r="C10" s="4" t="s">
        <v>42</v>
      </c>
      <c r="D10" s="70">
        <f>D6+1.96*D7</f>
        <v>113.69200000000001</v>
      </c>
      <c r="E10" s="4" t="s">
        <v>37</v>
      </c>
      <c r="F10" s="8"/>
    </row>
    <row r="12" spans="1:6" x14ac:dyDescent="0.35">
      <c r="C12" s="10" t="s">
        <v>39</v>
      </c>
      <c r="D12" s="11">
        <f>D7/SQRT(D5)</f>
        <v>1.8622566955175646</v>
      </c>
      <c r="E12" s="10" t="s">
        <v>37</v>
      </c>
    </row>
    <row r="13" spans="1:6" x14ac:dyDescent="0.35">
      <c r="C13" s="9" t="s">
        <v>40</v>
      </c>
      <c r="D13" s="13">
        <f>D12*1.96/D6</f>
        <v>3.8954355637293776E-2</v>
      </c>
      <c r="E13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"/>
  <sheetViews>
    <sheetView workbookViewId="0"/>
  </sheetViews>
  <sheetFormatPr defaultColWidth="25.6328125" defaultRowHeight="14.5" x14ac:dyDescent="0.35"/>
  <sheetData>
    <row r="1" spans="1:16" x14ac:dyDescent="0.35">
      <c r="A1" t="s">
        <v>45</v>
      </c>
      <c r="B1" t="s">
        <v>46</v>
      </c>
    </row>
    <row r="2" spans="1:16" x14ac:dyDescent="0.35">
      <c r="A2" t="s">
        <v>47</v>
      </c>
      <c r="B2" t="s">
        <v>48</v>
      </c>
    </row>
    <row r="3" spans="1:16" x14ac:dyDescent="0.35">
      <c r="A3" t="s">
        <v>49</v>
      </c>
      <c r="B3" t="s">
        <v>48</v>
      </c>
    </row>
    <row r="4" spans="1:16" x14ac:dyDescent="0.35">
      <c r="A4" t="s">
        <v>50</v>
      </c>
      <c r="B4" t="s">
        <v>46</v>
      </c>
    </row>
    <row r="9" spans="1:16" x14ac:dyDescent="0.35">
      <c r="A9" t="s">
        <v>51</v>
      </c>
      <c r="B9">
        <v>2</v>
      </c>
    </row>
    <row r="10" spans="1:16" x14ac:dyDescent="0.35">
      <c r="A10" t="s">
        <v>52</v>
      </c>
      <c r="B10" t="s">
        <v>53</v>
      </c>
      <c r="C10" t="s">
        <v>54</v>
      </c>
      <c r="D10" t="s">
        <v>55</v>
      </c>
      <c r="E10" t="s">
        <v>56</v>
      </c>
      <c r="F10" t="s">
        <v>57</v>
      </c>
      <c r="G10" t="s">
        <v>58</v>
      </c>
      <c r="H10" t="s">
        <v>59</v>
      </c>
      <c r="I10" t="s">
        <v>60</v>
      </c>
      <c r="J10" t="s">
        <v>61</v>
      </c>
      <c r="K10" t="s">
        <v>62</v>
      </c>
      <c r="L10" t="s">
        <v>63</v>
      </c>
      <c r="M10" t="s">
        <v>64</v>
      </c>
      <c r="N10" t="s">
        <v>65</v>
      </c>
      <c r="O10" t="s">
        <v>66</v>
      </c>
    </row>
    <row r="11" spans="1:16" x14ac:dyDescent="0.35">
      <c r="A11" t="s">
        <v>67</v>
      </c>
      <c r="B11" s="14" t="s">
        <v>68</v>
      </c>
      <c r="C11" t="e">
        <f>#REF!</f>
        <v>#REF!</v>
      </c>
      <c r="D11">
        <v>0</v>
      </c>
      <c r="E11" t="s">
        <v>69</v>
      </c>
      <c r="F11" t="s">
        <v>70</v>
      </c>
      <c r="J11" t="s">
        <v>71</v>
      </c>
      <c r="K11" t="s">
        <v>72</v>
      </c>
      <c r="O11">
        <v>4</v>
      </c>
      <c r="P11" t="b">
        <v>1</v>
      </c>
    </row>
    <row r="12" spans="1:16" x14ac:dyDescent="0.35">
      <c r="A12" t="s">
        <v>73</v>
      </c>
      <c r="B12" s="14" t="s">
        <v>74</v>
      </c>
      <c r="C12" t="e">
        <f>#REF!</f>
        <v>#REF!</v>
      </c>
      <c r="D12">
        <v>0</v>
      </c>
      <c r="E12" t="s">
        <v>69</v>
      </c>
      <c r="F12" t="s">
        <v>75</v>
      </c>
      <c r="J12" t="s">
        <v>71</v>
      </c>
      <c r="K12" t="s">
        <v>72</v>
      </c>
      <c r="O12">
        <v>4</v>
      </c>
      <c r="P12" t="b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85"/>
  <sheetViews>
    <sheetView topLeftCell="A3" zoomScale="80" zoomScaleNormal="80" workbookViewId="0">
      <selection activeCell="D17" sqref="D17"/>
    </sheetView>
  </sheetViews>
  <sheetFormatPr defaultColWidth="11.453125" defaultRowHeight="14.5" x14ac:dyDescent="0.35"/>
  <cols>
    <col min="1" max="1" width="11.453125" style="4"/>
    <col min="2" max="2" width="14.54296875" style="49" customWidth="1"/>
    <col min="3" max="3" width="21.453125" style="4" customWidth="1"/>
    <col min="4" max="4" width="12.54296875" style="4" customWidth="1"/>
    <col min="5" max="5" width="4.54296875" style="4" bestFit="1" customWidth="1"/>
    <col min="6" max="6" width="4.54296875" style="4" customWidth="1"/>
    <col min="7" max="14" width="11.453125" style="4"/>
    <col min="15" max="15" width="21.36328125" style="4" bestFit="1" customWidth="1"/>
    <col min="16" max="17" width="11.453125" style="4"/>
    <col min="18" max="18" width="20.453125" style="4" bestFit="1" customWidth="1"/>
    <col min="19" max="16384" width="11.453125" style="4"/>
  </cols>
  <sheetData>
    <row r="1" spans="1:19" s="76" customFormat="1" ht="15.5" x14ac:dyDescent="0.35">
      <c r="A1" s="77" t="s">
        <v>134</v>
      </c>
      <c r="B1" s="100"/>
    </row>
    <row r="2" spans="1:19" s="76" customFormat="1" ht="15.5" x14ac:dyDescent="0.35">
      <c r="A2" s="77" t="s">
        <v>135</v>
      </c>
      <c r="B2" s="100"/>
    </row>
    <row r="4" spans="1:19" ht="15" thickBot="1" x14ac:dyDescent="0.4"/>
    <row r="5" spans="1:19" ht="33.5" thickBot="1" x14ac:dyDescent="0.4">
      <c r="B5" s="15" t="s">
        <v>43</v>
      </c>
      <c r="C5" s="16" t="s">
        <v>96</v>
      </c>
      <c r="O5" s="174" t="s">
        <v>223</v>
      </c>
      <c r="P5" s="174"/>
    </row>
    <row r="6" spans="1:19" x14ac:dyDescent="0.35">
      <c r="A6" s="7"/>
      <c r="B6" s="90" t="s">
        <v>76</v>
      </c>
      <c r="C6" s="91">
        <v>68.531230792227518</v>
      </c>
      <c r="O6"/>
      <c r="P6"/>
    </row>
    <row r="7" spans="1:19" x14ac:dyDescent="0.35">
      <c r="A7" s="7"/>
      <c r="B7" s="92" t="s">
        <v>77</v>
      </c>
      <c r="C7" s="93">
        <v>57.049925460639798</v>
      </c>
      <c r="O7" t="s">
        <v>30</v>
      </c>
      <c r="P7">
        <v>64.336642312827678</v>
      </c>
      <c r="R7" s="49" t="s">
        <v>154</v>
      </c>
      <c r="S7" s="97">
        <v>64.336642312827678</v>
      </c>
    </row>
    <row r="8" spans="1:19" x14ac:dyDescent="0.35">
      <c r="A8" s="7"/>
      <c r="B8" s="92" t="s">
        <v>78</v>
      </c>
      <c r="C8" s="93">
        <v>51.490678100839432</v>
      </c>
      <c r="O8" t="s">
        <v>224</v>
      </c>
      <c r="P8">
        <v>2.3081595017247394</v>
      </c>
      <c r="R8" s="49" t="s">
        <v>157</v>
      </c>
      <c r="S8" s="97">
        <v>61.36234675782395</v>
      </c>
    </row>
    <row r="9" spans="1:19" x14ac:dyDescent="0.35">
      <c r="A9" s="7"/>
      <c r="B9" s="92" t="s">
        <v>79</v>
      </c>
      <c r="C9" s="93">
        <v>50.775101575354917</v>
      </c>
      <c r="N9" s="54"/>
      <c r="O9" t="s">
        <v>157</v>
      </c>
      <c r="P9">
        <v>61.36234675782395</v>
      </c>
      <c r="R9" s="49" t="s">
        <v>234</v>
      </c>
      <c r="S9" s="97">
        <v>62.95694981897519</v>
      </c>
    </row>
    <row r="10" spans="1:19" x14ac:dyDescent="0.35">
      <c r="A10" s="7"/>
      <c r="B10" s="92" t="s">
        <v>87</v>
      </c>
      <c r="C10" s="93">
        <v>63.814509006902298</v>
      </c>
      <c r="N10" s="54"/>
      <c r="O10" t="s">
        <v>225</v>
      </c>
      <c r="P10" t="e">
        <v>#N/A</v>
      </c>
      <c r="R10" s="49" t="s">
        <v>155</v>
      </c>
      <c r="S10" s="97">
        <v>13.848957010348435</v>
      </c>
    </row>
    <row r="11" spans="1:19" x14ac:dyDescent="0.35">
      <c r="A11" s="7"/>
      <c r="B11" s="92" t="s">
        <v>80</v>
      </c>
      <c r="C11" s="93">
        <v>80.935323945523464</v>
      </c>
      <c r="O11" t="s">
        <v>226</v>
      </c>
      <c r="P11">
        <v>13.848957010348435</v>
      </c>
      <c r="R11" s="49" t="s">
        <v>156</v>
      </c>
      <c r="S11" s="97">
        <v>2.3081595017247394</v>
      </c>
    </row>
    <row r="12" spans="1:19" x14ac:dyDescent="0.35">
      <c r="A12" s="7"/>
      <c r="B12" s="92" t="s">
        <v>81</v>
      </c>
      <c r="C12" s="93">
        <v>61.835182041985597</v>
      </c>
      <c r="O12" t="s">
        <v>227</v>
      </c>
      <c r="P12">
        <v>191.79361027447905</v>
      </c>
      <c r="R12" s="49" t="s">
        <v>44</v>
      </c>
      <c r="S12" s="175">
        <v>0.21525769005802126</v>
      </c>
    </row>
    <row r="13" spans="1:19" x14ac:dyDescent="0.35">
      <c r="A13" s="7"/>
      <c r="B13" s="92" t="s">
        <v>82</v>
      </c>
      <c r="C13" s="93">
        <v>61.011400160420798</v>
      </c>
      <c r="O13" t="s">
        <v>228</v>
      </c>
      <c r="P13">
        <v>0.15231436329289449</v>
      </c>
      <c r="R13" s="49" t="s">
        <v>235</v>
      </c>
      <c r="S13" s="176">
        <v>3.5876281676336878E-2</v>
      </c>
    </row>
    <row r="14" spans="1:19" x14ac:dyDescent="0.35">
      <c r="A14" s="7"/>
      <c r="B14" s="94" t="s">
        <v>83</v>
      </c>
      <c r="C14" s="93">
        <v>45.575967425718297</v>
      </c>
      <c r="O14" t="s">
        <v>229</v>
      </c>
      <c r="P14">
        <v>0.70701398536736637</v>
      </c>
    </row>
    <row r="15" spans="1:19" x14ac:dyDescent="0.35">
      <c r="A15" s="7"/>
      <c r="B15" s="92" t="s">
        <v>84</v>
      </c>
      <c r="C15" s="93">
        <v>69.032600006571201</v>
      </c>
      <c r="O15" t="s">
        <v>54</v>
      </c>
      <c r="P15">
        <v>56.838917909137194</v>
      </c>
    </row>
    <row r="16" spans="1:19" x14ac:dyDescent="0.35">
      <c r="A16" s="7"/>
      <c r="B16" s="92" t="s">
        <v>85</v>
      </c>
      <c r="C16" s="93">
        <v>59.331389411659302</v>
      </c>
      <c r="O16" t="s">
        <v>230</v>
      </c>
      <c r="P16">
        <v>40.321223069096803</v>
      </c>
    </row>
    <row r="17" spans="1:17" x14ac:dyDescent="0.35">
      <c r="A17" s="7"/>
      <c r="B17" s="92" t="s">
        <v>86</v>
      </c>
      <c r="C17" s="93">
        <v>80.888120407115593</v>
      </c>
      <c r="D17" s="7">
        <f>AVERAGE(C6:C17)</f>
        <v>62.522619027913187</v>
      </c>
      <c r="F17" s="8"/>
      <c r="O17" t="s">
        <v>231</v>
      </c>
      <c r="P17">
        <v>97.160140978233997</v>
      </c>
    </row>
    <row r="18" spans="1:17" x14ac:dyDescent="0.35">
      <c r="A18" s="7"/>
      <c r="B18" s="92" t="s">
        <v>88</v>
      </c>
      <c r="C18" s="93">
        <v>67.817816578579695</v>
      </c>
      <c r="O18" t="s">
        <v>232</v>
      </c>
      <c r="P18">
        <v>2316.1191232617966</v>
      </c>
    </row>
    <row r="19" spans="1:17" x14ac:dyDescent="0.35">
      <c r="A19" s="7"/>
      <c r="B19" s="95">
        <v>42036</v>
      </c>
      <c r="C19" s="93">
        <v>44.329355385169428</v>
      </c>
      <c r="O19" t="s">
        <v>51</v>
      </c>
      <c r="P19">
        <v>36</v>
      </c>
    </row>
    <row r="20" spans="1:17" ht="15" thickBot="1" x14ac:dyDescent="0.4">
      <c r="A20" s="7"/>
      <c r="B20" s="95">
        <v>42064</v>
      </c>
      <c r="C20" s="93">
        <v>58.379527872423203</v>
      </c>
      <c r="O20" s="173" t="s">
        <v>233</v>
      </c>
      <c r="P20" s="173">
        <v>4.685812904117757</v>
      </c>
      <c r="Q20" s="4">
        <f>P8*_xlfn.T.INV.2T(0.05,35)</f>
        <v>4.685812904117757</v>
      </c>
    </row>
    <row r="21" spans="1:17" x14ac:dyDescent="0.35">
      <c r="A21" s="7"/>
      <c r="B21" s="92" t="s">
        <v>89</v>
      </c>
      <c r="C21" s="93">
        <v>40.321223069096803</v>
      </c>
      <c r="P21" s="4" t="s">
        <v>238</v>
      </c>
      <c r="Q21" s="177">
        <f>_xlfn.T.INV.2T(0.05,35)</f>
        <v>2.0301079282503438</v>
      </c>
    </row>
    <row r="22" spans="1:17" x14ac:dyDescent="0.35">
      <c r="A22" s="7"/>
      <c r="B22" s="95">
        <v>42125</v>
      </c>
      <c r="C22" s="93">
        <v>49.574528497144897</v>
      </c>
      <c r="P22" s="178" t="s">
        <v>30</v>
      </c>
      <c r="Q22" s="179">
        <f>P7</f>
        <v>64.336642312827678</v>
      </c>
    </row>
    <row r="23" spans="1:17" x14ac:dyDescent="0.35">
      <c r="A23" s="7"/>
      <c r="B23" s="95">
        <v>42156</v>
      </c>
      <c r="C23" s="93">
        <v>97.160140978233997</v>
      </c>
      <c r="P23" s="4" t="s">
        <v>236</v>
      </c>
      <c r="Q23" s="7">
        <f>P7-P20</f>
        <v>59.650829408709924</v>
      </c>
    </row>
    <row r="24" spans="1:17" x14ac:dyDescent="0.35">
      <c r="A24" s="7"/>
      <c r="B24" s="95">
        <v>42186</v>
      </c>
      <c r="C24" s="93">
        <v>94.469469171619394</v>
      </c>
      <c r="P24" s="4" t="s">
        <v>237</v>
      </c>
      <c r="Q24" s="7">
        <f>P7+P20</f>
        <v>69.022455216945431</v>
      </c>
    </row>
    <row r="25" spans="1:17" x14ac:dyDescent="0.35">
      <c r="A25" s="7"/>
      <c r="B25" s="92" t="s">
        <v>90</v>
      </c>
      <c r="C25" s="93">
        <v>83.762283745797802</v>
      </c>
    </row>
    <row r="26" spans="1:17" x14ac:dyDescent="0.35">
      <c r="A26" s="7"/>
      <c r="B26" s="96">
        <v>42248</v>
      </c>
      <c r="C26" s="93">
        <v>91.171785526327497</v>
      </c>
      <c r="P26" s="178" t="s">
        <v>40</v>
      </c>
      <c r="Q26" s="180">
        <f>P20/Q22</f>
        <v>7.2832723867274032E-2</v>
      </c>
    </row>
    <row r="27" spans="1:17" x14ac:dyDescent="0.35">
      <c r="A27" s="7"/>
      <c r="B27" s="96">
        <v>42278</v>
      </c>
      <c r="C27" s="93">
        <v>66.904940032696217</v>
      </c>
    </row>
    <row r="28" spans="1:17" x14ac:dyDescent="0.35">
      <c r="A28" s="7"/>
      <c r="B28" s="96">
        <v>42309</v>
      </c>
      <c r="C28" s="93">
        <v>58.377719102224098</v>
      </c>
    </row>
    <row r="29" spans="1:17" x14ac:dyDescent="0.35">
      <c r="A29" s="7"/>
      <c r="B29" s="94" t="s">
        <v>91</v>
      </c>
      <c r="C29" s="93">
        <v>61.713293355227101</v>
      </c>
      <c r="D29" s="7">
        <f>AVERAGE(C18:C29)</f>
        <v>67.831840276211679</v>
      </c>
      <c r="F29" s="8"/>
    </row>
    <row r="30" spans="1:17" x14ac:dyDescent="0.35">
      <c r="A30" s="7"/>
      <c r="B30" s="94" t="s">
        <v>92</v>
      </c>
      <c r="C30" s="93">
        <v>66.958243873175221</v>
      </c>
      <c r="D30" s="7"/>
      <c r="F30" s="7"/>
    </row>
    <row r="31" spans="1:17" x14ac:dyDescent="0.35">
      <c r="A31" s="7"/>
      <c r="B31" s="95">
        <v>42401</v>
      </c>
      <c r="C31" s="93">
        <v>82.124214963119101</v>
      </c>
      <c r="D31" s="7"/>
      <c r="F31" s="7"/>
    </row>
    <row r="32" spans="1:17" x14ac:dyDescent="0.35">
      <c r="A32" s="7"/>
      <c r="B32" s="95">
        <v>42430</v>
      </c>
      <c r="C32" s="93">
        <v>60.986853582781301</v>
      </c>
      <c r="D32" s="7"/>
      <c r="F32" s="7"/>
    </row>
    <row r="33" spans="1:6" x14ac:dyDescent="0.35">
      <c r="A33" s="7"/>
      <c r="B33" s="92" t="s">
        <v>93</v>
      </c>
      <c r="C33" s="93">
        <v>52.915408805031397</v>
      </c>
      <c r="D33" s="7"/>
      <c r="F33" s="7"/>
    </row>
    <row r="34" spans="1:6" x14ac:dyDescent="0.35">
      <c r="A34" s="7"/>
      <c r="B34" s="95">
        <v>42491</v>
      </c>
      <c r="C34" s="93">
        <v>56.75451266725721</v>
      </c>
      <c r="D34" s="7"/>
      <c r="F34" s="7"/>
    </row>
    <row r="35" spans="1:6" x14ac:dyDescent="0.35">
      <c r="A35" s="7"/>
      <c r="B35" s="95">
        <v>42522</v>
      </c>
      <c r="C35" s="93">
        <v>74.325097509919232</v>
      </c>
      <c r="D35" s="7"/>
      <c r="F35" s="7"/>
    </row>
    <row r="36" spans="1:6" x14ac:dyDescent="0.35">
      <c r="A36" s="7"/>
      <c r="B36" s="95">
        <v>42552</v>
      </c>
      <c r="C36" s="93">
        <v>49.058782687506444</v>
      </c>
      <c r="D36" s="7"/>
      <c r="F36" s="7"/>
    </row>
    <row r="37" spans="1:6" x14ac:dyDescent="0.35">
      <c r="A37" s="7"/>
      <c r="B37" s="92" t="s">
        <v>94</v>
      </c>
      <c r="C37" s="93">
        <v>64.857866209476356</v>
      </c>
      <c r="D37" s="7"/>
      <c r="F37" s="7"/>
    </row>
    <row r="38" spans="1:6" x14ac:dyDescent="0.35">
      <c r="A38" s="7"/>
      <c r="B38" s="96">
        <v>42614</v>
      </c>
      <c r="C38" s="93">
        <v>58.724396785921492</v>
      </c>
      <c r="D38" s="7"/>
      <c r="F38" s="7"/>
    </row>
    <row r="39" spans="1:6" x14ac:dyDescent="0.35">
      <c r="A39" s="7"/>
      <c r="B39" s="96">
        <v>42644</v>
      </c>
      <c r="C39" s="93">
        <v>58.772906012182503</v>
      </c>
      <c r="D39" s="7"/>
      <c r="F39" s="7"/>
    </row>
    <row r="40" spans="1:6" x14ac:dyDescent="0.35">
      <c r="A40" s="7"/>
      <c r="B40" s="96">
        <v>42675</v>
      </c>
      <c r="C40" s="93">
        <v>59.213045271102757</v>
      </c>
      <c r="D40" s="7"/>
      <c r="F40" s="7"/>
    </row>
    <row r="41" spans="1:6" x14ac:dyDescent="0.35">
      <c r="A41" s="7"/>
      <c r="B41" s="94" t="s">
        <v>95</v>
      </c>
      <c r="C41" s="93">
        <v>67.174283244825631</v>
      </c>
      <c r="D41" s="7">
        <f>AVERAGE(C30:C41)</f>
        <v>62.655467634358217</v>
      </c>
      <c r="F41" s="8"/>
    </row>
    <row r="42" spans="1:6" x14ac:dyDescent="0.35">
      <c r="A42" s="7"/>
      <c r="B42" s="49" t="s">
        <v>154</v>
      </c>
      <c r="C42" s="97">
        <f>AVERAGE(C6:C41)</f>
        <v>64.336642312827678</v>
      </c>
      <c r="D42" s="97">
        <f>AVERAGE(D12:D41)</f>
        <v>64.336642312827692</v>
      </c>
      <c r="E42" s="97"/>
      <c r="F42" s="97"/>
    </row>
    <row r="43" spans="1:6" x14ac:dyDescent="0.35">
      <c r="A43" s="7"/>
      <c r="B43" s="49" t="s">
        <v>157</v>
      </c>
      <c r="C43" s="97">
        <f>MEDIAN(C6:C41)</f>
        <v>61.36234675782395</v>
      </c>
      <c r="D43" s="97"/>
      <c r="E43" s="97"/>
      <c r="F43" s="97"/>
    </row>
    <row r="44" spans="1:6" x14ac:dyDescent="0.35">
      <c r="A44" s="7"/>
      <c r="B44" s="49" t="s">
        <v>234</v>
      </c>
      <c r="C44" s="97">
        <f>GEOMEAN(C6:C41)</f>
        <v>62.95694981897519</v>
      </c>
      <c r="D44" s="98"/>
      <c r="E44" s="97"/>
      <c r="F44" s="97"/>
    </row>
    <row r="45" spans="1:6" x14ac:dyDescent="0.35">
      <c r="A45" s="7"/>
      <c r="B45" s="49" t="s">
        <v>155</v>
      </c>
      <c r="C45" s="97">
        <f>_xlfn.STDEV.S(C6:C41)</f>
        <v>13.848957010348435</v>
      </c>
      <c r="D45" s="97">
        <f>_xlfn.STDEV.S(D6:D41)</f>
        <v>3.0276589620515817</v>
      </c>
      <c r="E45" s="99"/>
    </row>
    <row r="46" spans="1:6" x14ac:dyDescent="0.35">
      <c r="B46" s="49" t="s">
        <v>156</v>
      </c>
      <c r="C46" s="97">
        <f>C45/SQRT(36)</f>
        <v>2.3081595017247394</v>
      </c>
      <c r="E46" s="97"/>
    </row>
    <row r="47" spans="1:6" x14ac:dyDescent="0.35">
      <c r="B47" s="49" t="s">
        <v>44</v>
      </c>
      <c r="C47" s="175">
        <f>C45/C42</f>
        <v>0.21525769005802126</v>
      </c>
      <c r="E47" s="97"/>
    </row>
    <row r="48" spans="1:6" x14ac:dyDescent="0.35">
      <c r="B48" s="49" t="s">
        <v>235</v>
      </c>
      <c r="C48" s="176">
        <f>C46/C42</f>
        <v>3.5876281676336878E-2</v>
      </c>
    </row>
    <row r="50" spans="3:3" x14ac:dyDescent="0.35">
      <c r="C50" s="54"/>
    </row>
    <row r="51" spans="3:3" x14ac:dyDescent="0.35">
      <c r="C51" s="54"/>
    </row>
    <row r="52" spans="3:3" x14ac:dyDescent="0.35">
      <c r="C52" s="54"/>
    </row>
    <row r="53" spans="3:3" x14ac:dyDescent="0.35">
      <c r="C53" s="54"/>
    </row>
    <row r="54" spans="3:3" x14ac:dyDescent="0.35">
      <c r="C54" s="54"/>
    </row>
    <row r="55" spans="3:3" x14ac:dyDescent="0.35">
      <c r="C55" s="54"/>
    </row>
    <row r="56" spans="3:3" x14ac:dyDescent="0.35">
      <c r="C56" s="54"/>
    </row>
    <row r="57" spans="3:3" x14ac:dyDescent="0.35">
      <c r="C57" s="54"/>
    </row>
    <row r="58" spans="3:3" x14ac:dyDescent="0.35">
      <c r="C58" s="54"/>
    </row>
    <row r="59" spans="3:3" x14ac:dyDescent="0.35">
      <c r="C59" s="54"/>
    </row>
    <row r="60" spans="3:3" x14ac:dyDescent="0.35">
      <c r="C60" s="54"/>
    </row>
    <row r="61" spans="3:3" x14ac:dyDescent="0.35">
      <c r="C61" s="54"/>
    </row>
    <row r="62" spans="3:3" x14ac:dyDescent="0.35">
      <c r="C62" s="54"/>
    </row>
    <row r="63" spans="3:3" x14ac:dyDescent="0.35">
      <c r="C63" s="54"/>
    </row>
    <row r="64" spans="3:3" x14ac:dyDescent="0.35">
      <c r="C64" s="54"/>
    </row>
    <row r="65" spans="3:3" x14ac:dyDescent="0.35">
      <c r="C65" s="54"/>
    </row>
    <row r="66" spans="3:3" x14ac:dyDescent="0.35">
      <c r="C66" s="54"/>
    </row>
    <row r="67" spans="3:3" x14ac:dyDescent="0.35">
      <c r="C67" s="54"/>
    </row>
    <row r="68" spans="3:3" x14ac:dyDescent="0.35">
      <c r="C68" s="54"/>
    </row>
    <row r="69" spans="3:3" x14ac:dyDescent="0.35">
      <c r="C69" s="54"/>
    </row>
    <row r="70" spans="3:3" x14ac:dyDescent="0.35">
      <c r="C70" s="54"/>
    </row>
    <row r="71" spans="3:3" x14ac:dyDescent="0.35">
      <c r="C71" s="54"/>
    </row>
    <row r="72" spans="3:3" x14ac:dyDescent="0.35">
      <c r="C72" s="54"/>
    </row>
    <row r="73" spans="3:3" x14ac:dyDescent="0.35">
      <c r="C73" s="54"/>
    </row>
    <row r="74" spans="3:3" x14ac:dyDescent="0.35">
      <c r="C74" s="54"/>
    </row>
    <row r="75" spans="3:3" x14ac:dyDescent="0.35">
      <c r="C75" s="54"/>
    </row>
    <row r="76" spans="3:3" x14ac:dyDescent="0.35">
      <c r="C76" s="54"/>
    </row>
    <row r="77" spans="3:3" x14ac:dyDescent="0.35">
      <c r="C77" s="54"/>
    </row>
    <row r="78" spans="3:3" x14ac:dyDescent="0.35">
      <c r="C78" s="54"/>
    </row>
    <row r="79" spans="3:3" x14ac:dyDescent="0.35">
      <c r="C79" s="54"/>
    </row>
    <row r="80" spans="3:3" x14ac:dyDescent="0.35">
      <c r="C80" s="54"/>
    </row>
    <row r="81" spans="3:3" x14ac:dyDescent="0.35">
      <c r="C81" s="54"/>
    </row>
    <row r="82" spans="3:3" x14ac:dyDescent="0.35">
      <c r="C82" s="54"/>
    </row>
    <row r="83" spans="3:3" x14ac:dyDescent="0.35">
      <c r="C83" s="54"/>
    </row>
    <row r="84" spans="3:3" x14ac:dyDescent="0.35">
      <c r="C84" s="54"/>
    </row>
    <row r="85" spans="3:3" x14ac:dyDescent="0.35">
      <c r="C85" s="54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3A9AB-EAFF-4D69-BB5F-3826CCEE921C}">
  <dimension ref="C1:R26"/>
  <sheetViews>
    <sheetView topLeftCell="C3" workbookViewId="0">
      <selection activeCell="Q20" sqref="Q20"/>
    </sheetView>
  </sheetViews>
  <sheetFormatPr defaultRowHeight="14.5" x14ac:dyDescent="0.35"/>
  <cols>
    <col min="6" max="6" width="17" bestFit="1" customWidth="1"/>
    <col min="7" max="7" width="10.54296875" bestFit="1" customWidth="1"/>
    <col min="8" max="8" width="9.36328125" bestFit="1" customWidth="1"/>
    <col min="12" max="12" width="10.90625" bestFit="1" customWidth="1"/>
    <col min="13" max="13" width="7.54296875" customWidth="1"/>
    <col min="14" max="14" width="6.54296875" bestFit="1" customWidth="1"/>
    <col min="16" max="16" width="7.36328125" bestFit="1" customWidth="1"/>
    <col min="17" max="17" width="23.453125" bestFit="1" customWidth="1"/>
    <col min="18" max="18" width="21" bestFit="1" customWidth="1"/>
    <col min="19" max="19" width="9.54296875" bestFit="1" customWidth="1"/>
    <col min="20" max="20" width="4.54296875" bestFit="1" customWidth="1"/>
  </cols>
  <sheetData>
    <row r="1" spans="3:18" s="76" customFormat="1" ht="15.5" x14ac:dyDescent="0.35">
      <c r="C1" s="77" t="s">
        <v>170</v>
      </c>
    </row>
    <row r="2" spans="3:18" s="76" customFormat="1" ht="15.5" x14ac:dyDescent="0.35">
      <c r="C2" s="77"/>
    </row>
    <row r="3" spans="3:18" ht="33" x14ac:dyDescent="0.35">
      <c r="Q3" s="131" t="s">
        <v>185</v>
      </c>
      <c r="R3" s="132" t="s">
        <v>184</v>
      </c>
    </row>
    <row r="4" spans="3:18" x14ac:dyDescent="0.35">
      <c r="E4" s="169" t="s">
        <v>168</v>
      </c>
      <c r="I4" s="124" t="s">
        <v>171</v>
      </c>
      <c r="K4" s="169" t="s">
        <v>183</v>
      </c>
    </row>
    <row r="5" spans="3:18" ht="16.5" x14ac:dyDescent="0.35">
      <c r="E5" s="170"/>
      <c r="F5" t="s">
        <v>158</v>
      </c>
      <c r="G5">
        <v>18710</v>
      </c>
      <c r="H5" t="s">
        <v>159</v>
      </c>
      <c r="I5" s="125">
        <v>0.1</v>
      </c>
      <c r="K5" s="170"/>
      <c r="O5" s="124" t="s">
        <v>171</v>
      </c>
      <c r="P5" s="124" t="s">
        <v>187</v>
      </c>
      <c r="Q5" s="126" t="s">
        <v>176</v>
      </c>
      <c r="R5" s="127" t="s">
        <v>177</v>
      </c>
    </row>
    <row r="6" spans="3:18" x14ac:dyDescent="0.35">
      <c r="E6" s="170"/>
      <c r="F6" t="s">
        <v>160</v>
      </c>
      <c r="G6">
        <v>74.099999999999994</v>
      </c>
      <c r="H6" t="s">
        <v>161</v>
      </c>
      <c r="I6" s="125">
        <v>0.02</v>
      </c>
      <c r="K6" s="170"/>
      <c r="L6" t="s">
        <v>178</v>
      </c>
      <c r="M6">
        <v>200</v>
      </c>
      <c r="N6" t="s">
        <v>174</v>
      </c>
      <c r="O6" s="125">
        <v>0.4</v>
      </c>
      <c r="P6">
        <f>(M6*O6)^2</f>
        <v>6400</v>
      </c>
      <c r="Q6" s="128">
        <f>P6/$P$11</f>
        <v>0.10355987055016182</v>
      </c>
      <c r="R6" s="129">
        <f>P6/$M$11^2</f>
        <v>1.7728531855955678E-3</v>
      </c>
    </row>
    <row r="7" spans="3:18" x14ac:dyDescent="0.35">
      <c r="E7" s="171"/>
      <c r="F7" t="s">
        <v>113</v>
      </c>
      <c r="G7" s="122">
        <f>G5*G6/1000</f>
        <v>1386.4110000000001</v>
      </c>
      <c r="H7" t="s">
        <v>162</v>
      </c>
      <c r="I7" s="124"/>
      <c r="J7" s="120"/>
      <c r="K7" s="172"/>
      <c r="L7" t="s">
        <v>179</v>
      </c>
      <c r="M7">
        <v>500</v>
      </c>
      <c r="N7" t="s">
        <v>174</v>
      </c>
      <c r="O7" s="125">
        <v>0.3</v>
      </c>
      <c r="P7">
        <f t="shared" ref="P7:P10" si="0">(M7*O7)^2</f>
        <v>22500</v>
      </c>
      <c r="Q7" s="128">
        <f t="shared" ref="Q7:Q10" si="1">P7/$P$11</f>
        <v>0.36407766990291263</v>
      </c>
      <c r="R7" s="129">
        <f t="shared" ref="R7:R10" si="2">P7/$M$11^2</f>
        <v>6.2326869806094186E-3</v>
      </c>
    </row>
    <row r="8" spans="3:18" x14ac:dyDescent="0.35">
      <c r="E8" s="171"/>
      <c r="F8" s="123" t="s">
        <v>40</v>
      </c>
      <c r="G8" s="203">
        <f>SQRT(I5^2+I6^2)</f>
        <v>0.10198039027185571</v>
      </c>
      <c r="I8" s="124"/>
      <c r="K8" s="170"/>
      <c r="L8" t="s">
        <v>180</v>
      </c>
      <c r="M8">
        <v>300</v>
      </c>
      <c r="N8" t="s">
        <v>174</v>
      </c>
      <c r="O8" s="125">
        <v>0.1</v>
      </c>
      <c r="P8">
        <f t="shared" si="0"/>
        <v>900</v>
      </c>
      <c r="Q8" s="128">
        <f t="shared" si="1"/>
        <v>1.4563106796116505E-2</v>
      </c>
      <c r="R8" s="129">
        <f t="shared" si="2"/>
        <v>2.4930747922437675E-4</v>
      </c>
    </row>
    <row r="9" spans="3:18" x14ac:dyDescent="0.35">
      <c r="E9" s="119"/>
      <c r="F9" s="123"/>
      <c r="I9" s="124"/>
      <c r="K9" s="170"/>
      <c r="L9" t="s">
        <v>181</v>
      </c>
      <c r="M9">
        <v>100</v>
      </c>
      <c r="N9" t="s">
        <v>174</v>
      </c>
      <c r="O9" s="125">
        <v>0.8</v>
      </c>
      <c r="P9">
        <f t="shared" si="0"/>
        <v>6400</v>
      </c>
      <c r="Q9" s="128">
        <f t="shared" si="1"/>
        <v>0.10355987055016182</v>
      </c>
      <c r="R9" s="129">
        <f t="shared" si="2"/>
        <v>1.7728531855955678E-3</v>
      </c>
    </row>
    <row r="10" spans="3:18" x14ac:dyDescent="0.35">
      <c r="I10" s="124"/>
      <c r="K10" s="170"/>
      <c r="L10" t="s">
        <v>182</v>
      </c>
      <c r="M10">
        <v>800</v>
      </c>
      <c r="N10" t="s">
        <v>174</v>
      </c>
      <c r="O10" s="125">
        <v>0.2</v>
      </c>
      <c r="P10">
        <f t="shared" si="0"/>
        <v>25600</v>
      </c>
      <c r="Q10" s="128">
        <f t="shared" si="1"/>
        <v>0.41423948220064727</v>
      </c>
      <c r="R10" s="129">
        <f t="shared" si="2"/>
        <v>7.0914127423822712E-3</v>
      </c>
    </row>
    <row r="11" spans="3:18" x14ac:dyDescent="0.35">
      <c r="E11" s="169" t="s">
        <v>169</v>
      </c>
      <c r="I11" s="124" t="s">
        <v>171</v>
      </c>
      <c r="K11" s="170"/>
      <c r="L11" t="s">
        <v>113</v>
      </c>
      <c r="M11">
        <f>SUM(M6:M10)</f>
        <v>1900</v>
      </c>
      <c r="N11" t="s">
        <v>174</v>
      </c>
      <c r="P11">
        <f>SUM(P6:P10)</f>
        <v>61800</v>
      </c>
      <c r="Q11" s="118"/>
      <c r="R11" s="129"/>
    </row>
    <row r="12" spans="3:18" x14ac:dyDescent="0.35">
      <c r="E12" s="170"/>
      <c r="F12" t="s">
        <v>158</v>
      </c>
      <c r="G12">
        <v>500</v>
      </c>
      <c r="H12" t="s">
        <v>163</v>
      </c>
      <c r="I12" s="125">
        <v>0.05</v>
      </c>
      <c r="K12" s="170"/>
      <c r="L12" s="123" t="s">
        <v>40</v>
      </c>
      <c r="M12" s="203">
        <f>SQRT(P11)/M11</f>
        <v>0.13084003047006373</v>
      </c>
      <c r="O12" s="121"/>
      <c r="R12" s="129"/>
    </row>
    <row r="13" spans="3:18" x14ac:dyDescent="0.35">
      <c r="E13" s="170"/>
      <c r="F13" t="s">
        <v>164</v>
      </c>
      <c r="G13">
        <v>0.87</v>
      </c>
      <c r="H13" t="s">
        <v>165</v>
      </c>
      <c r="I13" s="125">
        <v>0.05</v>
      </c>
    </row>
    <row r="14" spans="3:18" x14ac:dyDescent="0.35">
      <c r="E14" s="170"/>
      <c r="F14" t="s">
        <v>160</v>
      </c>
      <c r="G14">
        <v>74.099999999999994</v>
      </c>
      <c r="H14" t="s">
        <v>161</v>
      </c>
      <c r="I14" s="125">
        <v>0.02</v>
      </c>
    </row>
    <row r="15" spans="3:18" ht="16.5" x14ac:dyDescent="0.35">
      <c r="E15" s="170"/>
      <c r="F15" t="s">
        <v>166</v>
      </c>
      <c r="G15">
        <v>43</v>
      </c>
      <c r="H15" t="s">
        <v>167</v>
      </c>
      <c r="I15" s="125">
        <v>0.04</v>
      </c>
      <c r="K15" s="169" t="s">
        <v>186</v>
      </c>
      <c r="O15" s="124" t="s">
        <v>171</v>
      </c>
      <c r="P15" s="124" t="s">
        <v>187</v>
      </c>
    </row>
    <row r="16" spans="3:18" x14ac:dyDescent="0.35">
      <c r="E16" s="170"/>
      <c r="F16" t="s">
        <v>113</v>
      </c>
      <c r="G16" s="122">
        <f>G12*G13*G15*G14/1000</f>
        <v>1386.0405000000001</v>
      </c>
      <c r="H16" t="s">
        <v>162</v>
      </c>
      <c r="K16" s="170"/>
      <c r="L16" t="s">
        <v>178</v>
      </c>
      <c r="M16">
        <v>500</v>
      </c>
      <c r="N16" t="s">
        <v>174</v>
      </c>
      <c r="O16" s="125">
        <v>0.3</v>
      </c>
    </row>
    <row r="17" spans="5:16" x14ac:dyDescent="0.35">
      <c r="E17" s="170"/>
      <c r="F17" s="123" t="s">
        <v>40</v>
      </c>
      <c r="G17" s="203">
        <f>SQRT(I12^2+I13^2+I14^2+I15^2)</f>
        <v>8.3666002653407567E-2</v>
      </c>
      <c r="I17" s="124"/>
      <c r="J17" s="120"/>
      <c r="K17" s="172"/>
      <c r="L17" t="s">
        <v>179</v>
      </c>
      <c r="M17">
        <v>100</v>
      </c>
      <c r="N17" t="s">
        <v>174</v>
      </c>
      <c r="O17" s="125">
        <v>0.2</v>
      </c>
    </row>
    <row r="18" spans="5:16" x14ac:dyDescent="0.35">
      <c r="I18" s="124"/>
      <c r="K18" s="170"/>
      <c r="L18" t="s">
        <v>113</v>
      </c>
      <c r="M18">
        <f>M16-M17</f>
        <v>400</v>
      </c>
      <c r="N18" t="s">
        <v>174</v>
      </c>
    </row>
    <row r="19" spans="5:16" x14ac:dyDescent="0.35">
      <c r="I19" s="124"/>
      <c r="K19" s="170"/>
      <c r="L19" s="123" t="s">
        <v>40</v>
      </c>
      <c r="M19" s="203">
        <f>SQRT((M16*O16)^2+(M17*O17)^2)/M18</f>
        <v>0.37831864876053894</v>
      </c>
    </row>
    <row r="20" spans="5:16" x14ac:dyDescent="0.35">
      <c r="E20" s="169" t="s">
        <v>172</v>
      </c>
      <c r="I20" s="124" t="s">
        <v>171</v>
      </c>
    </row>
    <row r="21" spans="5:16" x14ac:dyDescent="0.35">
      <c r="E21" s="170"/>
      <c r="F21" t="s">
        <v>173</v>
      </c>
      <c r="G21">
        <v>7310</v>
      </c>
      <c r="H21" t="s">
        <v>174</v>
      </c>
      <c r="I21" s="125">
        <v>0.4</v>
      </c>
    </row>
    <row r="22" spans="5:16" ht="16.5" x14ac:dyDescent="0.35">
      <c r="E22" s="170"/>
      <c r="F22" t="s">
        <v>175</v>
      </c>
      <c r="G22">
        <v>5282</v>
      </c>
      <c r="H22" t="s">
        <v>174</v>
      </c>
      <c r="I22" s="125">
        <v>0.1</v>
      </c>
      <c r="K22" s="169" t="s">
        <v>188</v>
      </c>
      <c r="O22" s="124" t="s">
        <v>171</v>
      </c>
      <c r="P22" s="124" t="s">
        <v>187</v>
      </c>
    </row>
    <row r="23" spans="5:16" x14ac:dyDescent="0.35">
      <c r="E23" s="170"/>
      <c r="F23" t="s">
        <v>113</v>
      </c>
      <c r="G23">
        <f>SUM(G21:G22)</f>
        <v>12592</v>
      </c>
      <c r="H23" t="s">
        <v>174</v>
      </c>
      <c r="I23" s="121"/>
      <c r="K23" s="170"/>
      <c r="L23" t="s">
        <v>178</v>
      </c>
      <c r="M23">
        <v>500</v>
      </c>
      <c r="N23" t="s">
        <v>174</v>
      </c>
      <c r="O23" s="125">
        <v>0.3</v>
      </c>
    </row>
    <row r="24" spans="5:16" x14ac:dyDescent="0.35">
      <c r="E24" s="170"/>
      <c r="F24" s="123" t="s">
        <v>40</v>
      </c>
      <c r="G24" s="203">
        <f>SQRT((G21*I21)^2+(G22*I22)^2)/G23</f>
        <v>0.23596925262830373</v>
      </c>
      <c r="K24" s="172"/>
      <c r="L24" t="s">
        <v>179</v>
      </c>
      <c r="M24">
        <v>400</v>
      </c>
      <c r="N24" t="s">
        <v>174</v>
      </c>
      <c r="O24" s="125">
        <v>0.2</v>
      </c>
    </row>
    <row r="25" spans="5:16" x14ac:dyDescent="0.35">
      <c r="K25" s="170"/>
      <c r="L25" t="s">
        <v>113</v>
      </c>
      <c r="M25">
        <f>M23-M24</f>
        <v>100</v>
      </c>
      <c r="N25" t="s">
        <v>174</v>
      </c>
    </row>
    <row r="26" spans="5:16" x14ac:dyDescent="0.35">
      <c r="K26" s="170"/>
      <c r="L26" s="123" t="s">
        <v>40</v>
      </c>
      <c r="M26" s="203">
        <f>SQRT((M23*O23)^2+(M24*O24)^2)/M25</f>
        <v>1.7</v>
      </c>
    </row>
  </sheetData>
  <phoneticPr fontId="2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3E3F-A6D5-4587-B014-D1A41F792304}">
  <dimension ref="A1:U27"/>
  <sheetViews>
    <sheetView zoomScale="120" zoomScaleNormal="120" workbookViewId="0">
      <selection activeCell="G5" sqref="G5"/>
    </sheetView>
  </sheetViews>
  <sheetFormatPr defaultRowHeight="14.5" x14ac:dyDescent="0.35"/>
  <cols>
    <col min="2" max="2" width="6.81640625" bestFit="1" customWidth="1"/>
    <col min="3" max="3" width="8.54296875" bestFit="1" customWidth="1"/>
    <col min="4" max="5" width="10.6328125" bestFit="1" customWidth="1"/>
    <col min="6" max="6" width="11.36328125" bestFit="1" customWidth="1"/>
    <col min="7" max="7" width="12.36328125" customWidth="1"/>
    <col min="8" max="8" width="3.54296875" bestFit="1" customWidth="1"/>
    <col min="9" max="9" width="3.54296875" customWidth="1"/>
    <col min="10" max="10" width="6.81640625" bestFit="1" customWidth="1"/>
    <col min="11" max="11" width="8.54296875" bestFit="1" customWidth="1"/>
    <col min="12" max="12" width="10.6328125" bestFit="1" customWidth="1"/>
    <col min="13" max="13" width="10.81640625" customWidth="1"/>
    <col min="14" max="14" width="10.6328125" customWidth="1"/>
    <col min="15" max="16" width="10.453125" bestFit="1" customWidth="1"/>
    <col min="17" max="18" width="13" customWidth="1"/>
  </cols>
  <sheetData>
    <row r="1" spans="1:21" s="76" customFormat="1" ht="15.5" x14ac:dyDescent="0.35">
      <c r="A1" s="77" t="s">
        <v>221</v>
      </c>
    </row>
    <row r="2" spans="1:21" s="4" customFormat="1" x14ac:dyDescent="0.35"/>
    <row r="3" spans="1:21" s="130" customFormat="1" ht="43.5" x14ac:dyDescent="0.35">
      <c r="B3" s="133" t="s">
        <v>189</v>
      </c>
      <c r="C3" s="133" t="s">
        <v>190</v>
      </c>
      <c r="D3" s="133" t="s">
        <v>191</v>
      </c>
      <c r="E3" s="133" t="s">
        <v>192</v>
      </c>
      <c r="F3" s="133" t="s">
        <v>193</v>
      </c>
      <c r="G3" s="133" t="s">
        <v>177</v>
      </c>
      <c r="H3" s="4"/>
      <c r="I3" s="4"/>
      <c r="J3" s="133" t="s">
        <v>189</v>
      </c>
      <c r="K3" s="133" t="s">
        <v>190</v>
      </c>
      <c r="L3" s="133" t="s">
        <v>191</v>
      </c>
      <c r="M3" s="133" t="s">
        <v>194</v>
      </c>
      <c r="N3" s="133" t="s">
        <v>195</v>
      </c>
      <c r="O3" s="133" t="s">
        <v>196</v>
      </c>
      <c r="P3" s="133" t="s">
        <v>197</v>
      </c>
      <c r="Q3" s="133" t="s">
        <v>198</v>
      </c>
      <c r="R3" s="133" t="s">
        <v>199</v>
      </c>
      <c r="S3" s="134"/>
      <c r="T3" s="134"/>
      <c r="U3" s="134"/>
    </row>
    <row r="4" spans="1:21" s="130" customFormat="1" ht="33" x14ac:dyDescent="0.35">
      <c r="B4" s="133"/>
      <c r="C4" s="133"/>
      <c r="D4" s="133" t="s">
        <v>200</v>
      </c>
      <c r="E4" s="133" t="s">
        <v>201</v>
      </c>
      <c r="F4" s="133" t="s">
        <v>202</v>
      </c>
      <c r="G4" s="133" t="s">
        <v>203</v>
      </c>
      <c r="H4" s="4"/>
      <c r="I4" s="4"/>
      <c r="J4" s="133"/>
      <c r="K4" s="133"/>
      <c r="L4" s="133" t="s">
        <v>200</v>
      </c>
      <c r="M4" s="218" t="s">
        <v>201</v>
      </c>
      <c r="N4" s="218"/>
      <c r="O4" s="218" t="s">
        <v>202</v>
      </c>
      <c r="P4" s="218"/>
      <c r="Q4" s="218" t="s">
        <v>203</v>
      </c>
      <c r="R4" s="218"/>
      <c r="S4" s="134"/>
      <c r="T4" s="134"/>
      <c r="U4" s="134"/>
    </row>
    <row r="5" spans="1:21" x14ac:dyDescent="0.35">
      <c r="A5" s="4"/>
      <c r="B5" s="49" t="s">
        <v>204</v>
      </c>
      <c r="C5" s="49">
        <v>100</v>
      </c>
      <c r="D5" s="135">
        <v>0.03</v>
      </c>
      <c r="E5" s="135">
        <v>0.05</v>
      </c>
      <c r="F5" s="136">
        <f>SQRT(D5^2+E5^2)</f>
        <v>5.8309518948453008E-2</v>
      </c>
      <c r="G5" s="137">
        <f>(C5*F5)^2/$C$10^2</f>
        <v>1.3758586976930899E-3</v>
      </c>
      <c r="H5" s="4"/>
      <c r="I5" s="138"/>
      <c r="J5" s="49" t="s">
        <v>204</v>
      </c>
      <c r="K5" s="49">
        <v>100</v>
      </c>
      <c r="L5" s="135">
        <v>0.03</v>
      </c>
      <c r="M5" s="147">
        <v>-0.05</v>
      </c>
      <c r="N5" s="139">
        <v>0.05</v>
      </c>
      <c r="O5" s="148">
        <f>SQRT(L5^2+M5^2)</f>
        <v>5.8309518948453008E-2</v>
      </c>
      <c r="P5" s="140">
        <f>SQRT(L5^2+N5^2)</f>
        <v>5.8309518948453008E-2</v>
      </c>
      <c r="Q5" s="149">
        <f>(K5*O5)^2/$K$10^2</f>
        <v>1.3758586976930899E-3</v>
      </c>
      <c r="R5" s="141">
        <f>(K5*P5)^2/$K$10^2</f>
        <v>1.3758586976930899E-3</v>
      </c>
      <c r="S5" s="138"/>
      <c r="T5" s="4"/>
      <c r="U5" s="4"/>
    </row>
    <row r="6" spans="1:21" x14ac:dyDescent="0.35">
      <c r="A6" s="4"/>
      <c r="B6" s="49" t="s">
        <v>205</v>
      </c>
      <c r="C6" s="49">
        <v>5</v>
      </c>
      <c r="D6" s="135">
        <v>0.03</v>
      </c>
      <c r="E6" s="135">
        <v>0.75</v>
      </c>
      <c r="F6" s="136">
        <f t="shared" ref="F6:F9" si="0">SQRT(D6^2+E6^2)</f>
        <v>0.75059976019180819</v>
      </c>
      <c r="G6" s="137">
        <f t="shared" ref="G6:G9" si="1">(C6*F6)^2/$C$10^2</f>
        <v>5.6996969873550503E-4</v>
      </c>
      <c r="H6" s="4"/>
      <c r="I6" s="138"/>
      <c r="J6" s="49" t="s">
        <v>205</v>
      </c>
      <c r="K6" s="49">
        <v>5</v>
      </c>
      <c r="L6" s="135">
        <v>0.03</v>
      </c>
      <c r="M6" s="147">
        <v>-0.5</v>
      </c>
      <c r="N6" s="139">
        <v>1</v>
      </c>
      <c r="O6" s="148">
        <f t="shared" ref="O6:O9" si="2">SQRT(L6^2+M6^2)</f>
        <v>0.50089919145472772</v>
      </c>
      <c r="P6" s="140">
        <f t="shared" ref="P6:P9" si="3">SQRT(L6^2+N6^2)</f>
        <v>1.0004498987955368</v>
      </c>
      <c r="Q6" s="149">
        <f t="shared" ref="Q6:Q9" si="4">(K6*O6)^2/$K$10^2</f>
        <v>2.5382569650823249E-4</v>
      </c>
      <c r="R6" s="141">
        <f t="shared" ref="R6:R9" si="5">(K6*P6)^2/$K$10^2</f>
        <v>1.0125713018536864E-3</v>
      </c>
      <c r="S6" s="138"/>
      <c r="T6" s="4"/>
      <c r="U6" s="4"/>
    </row>
    <row r="7" spans="1:21" x14ac:dyDescent="0.35">
      <c r="A7" s="4"/>
      <c r="B7" s="49" t="s">
        <v>206</v>
      </c>
      <c r="C7" s="49">
        <v>28</v>
      </c>
      <c r="D7" s="135">
        <v>0.03</v>
      </c>
      <c r="E7" s="135">
        <v>0.45</v>
      </c>
      <c r="F7" s="136">
        <f t="shared" si="0"/>
        <v>0.45099889135118726</v>
      </c>
      <c r="G7" s="137">
        <f t="shared" si="1"/>
        <v>6.4530039042013879E-3</v>
      </c>
      <c r="H7" s="4"/>
      <c r="I7" s="138"/>
      <c r="J7" s="49" t="s">
        <v>206</v>
      </c>
      <c r="K7" s="49">
        <v>28</v>
      </c>
      <c r="L7" s="135">
        <v>0.03</v>
      </c>
      <c r="M7" s="147">
        <v>-0.3</v>
      </c>
      <c r="N7" s="139">
        <v>0.6</v>
      </c>
      <c r="O7" s="148">
        <f t="shared" si="2"/>
        <v>0.30149626863362672</v>
      </c>
      <c r="P7" s="140">
        <f t="shared" si="3"/>
        <v>0.60074953183502355</v>
      </c>
      <c r="Q7" s="149">
        <f t="shared" si="4"/>
        <v>2.8838645766563727E-3</v>
      </c>
      <c r="R7" s="141">
        <f t="shared" si="5"/>
        <v>1.1449798962764407E-2</v>
      </c>
      <c r="S7" s="138"/>
      <c r="T7" s="4"/>
      <c r="U7" s="4"/>
    </row>
    <row r="8" spans="1:21" x14ac:dyDescent="0.35">
      <c r="A8" s="4"/>
      <c r="B8" s="49" t="s">
        <v>207</v>
      </c>
      <c r="C8" s="49">
        <v>3.2</v>
      </c>
      <c r="D8" s="135">
        <v>0.03</v>
      </c>
      <c r="E8" s="135">
        <v>1</v>
      </c>
      <c r="F8" s="136">
        <f t="shared" si="0"/>
        <v>1.0004498987955368</v>
      </c>
      <c r="G8" s="137">
        <f t="shared" si="1"/>
        <v>4.1474920523926992E-4</v>
      </c>
      <c r="H8" s="4"/>
      <c r="I8" s="138"/>
      <c r="J8" s="49" t="s">
        <v>207</v>
      </c>
      <c r="K8" s="49">
        <v>3.2</v>
      </c>
      <c r="L8" s="135">
        <v>0.03</v>
      </c>
      <c r="M8" s="147">
        <v>-1</v>
      </c>
      <c r="N8" s="139">
        <v>9</v>
      </c>
      <c r="O8" s="148">
        <f t="shared" si="2"/>
        <v>1.0004498987955368</v>
      </c>
      <c r="P8" s="140">
        <f t="shared" si="3"/>
        <v>9.0000499998611119</v>
      </c>
      <c r="Q8" s="149">
        <f t="shared" si="4"/>
        <v>4.1474920523926992E-4</v>
      </c>
      <c r="R8" s="141">
        <f t="shared" si="5"/>
        <v>3.3564850533185725E-2</v>
      </c>
      <c r="S8" s="138"/>
      <c r="T8" s="4"/>
      <c r="U8" s="4"/>
    </row>
    <row r="9" spans="1:21" x14ac:dyDescent="0.35">
      <c r="A9" s="4"/>
      <c r="B9" s="49" t="s">
        <v>208</v>
      </c>
      <c r="C9" s="49">
        <v>21</v>
      </c>
      <c r="D9" s="135">
        <v>0.03</v>
      </c>
      <c r="E9" s="135">
        <v>0.1</v>
      </c>
      <c r="F9" s="136">
        <f t="shared" si="0"/>
        <v>0.1044030650891055</v>
      </c>
      <c r="G9" s="137">
        <f t="shared" si="1"/>
        <v>1.9451809335120334E-4</v>
      </c>
      <c r="H9" s="4"/>
      <c r="I9" s="138"/>
      <c r="J9" s="49" t="s">
        <v>208</v>
      </c>
      <c r="K9" s="49">
        <v>21</v>
      </c>
      <c r="L9" s="135">
        <v>0.03</v>
      </c>
      <c r="M9" s="147">
        <v>-0.1</v>
      </c>
      <c r="N9" s="139">
        <v>0.1</v>
      </c>
      <c r="O9" s="148">
        <f t="shared" si="2"/>
        <v>0.1044030650891055</v>
      </c>
      <c r="P9" s="140">
        <f t="shared" si="3"/>
        <v>0.1044030650891055</v>
      </c>
      <c r="Q9" s="149">
        <f t="shared" si="4"/>
        <v>1.9451809335120334E-4</v>
      </c>
      <c r="R9" s="141">
        <f t="shared" si="5"/>
        <v>1.9451809335120334E-4</v>
      </c>
      <c r="S9" s="138"/>
      <c r="T9" s="4"/>
      <c r="U9" s="4"/>
    </row>
    <row r="10" spans="1:21" x14ac:dyDescent="0.35">
      <c r="A10" s="4"/>
      <c r="B10" s="4"/>
      <c r="C10" s="142">
        <v>157.19999999999999</v>
      </c>
      <c r="D10" s="4"/>
      <c r="E10" s="4"/>
      <c r="F10" s="4"/>
      <c r="G10" s="143">
        <f>SUM(G5:G9)</f>
        <v>9.0080995992204566E-3</v>
      </c>
      <c r="H10" s="4"/>
      <c r="I10" s="138"/>
      <c r="J10" s="4"/>
      <c r="K10" s="142">
        <v>157.19999999999999</v>
      </c>
      <c r="L10" s="4"/>
      <c r="M10" s="4"/>
      <c r="N10" s="4"/>
      <c r="O10" s="4"/>
      <c r="P10" s="4"/>
      <c r="Q10" s="150">
        <f t="shared" ref="Q10:R10" si="6">SUM(Q5:Q9)</f>
        <v>5.1228162694481683E-3</v>
      </c>
      <c r="R10" s="144">
        <f t="shared" si="6"/>
        <v>4.7597597588848115E-2</v>
      </c>
      <c r="S10" s="138"/>
      <c r="T10" s="4"/>
      <c r="U10" s="4"/>
    </row>
    <row r="11" spans="1:21" x14ac:dyDescent="0.35">
      <c r="A11" s="4"/>
      <c r="B11" s="4"/>
      <c r="C11" s="4"/>
      <c r="D11" s="4"/>
      <c r="E11" s="4"/>
      <c r="F11" s="4"/>
      <c r="G11" s="145">
        <f>SQRT(G10)</f>
        <v>9.491100884102148E-2</v>
      </c>
      <c r="H11" s="4"/>
      <c r="I11" s="8"/>
      <c r="J11" s="4"/>
      <c r="K11" s="4"/>
      <c r="L11" s="4"/>
      <c r="M11" s="4"/>
      <c r="N11" s="4"/>
      <c r="O11" s="4"/>
      <c r="P11" s="4"/>
      <c r="Q11" s="151">
        <f>-SQRT(Q10)</f>
        <v>-7.1573851855605539E-2</v>
      </c>
      <c r="R11" s="146">
        <f t="shared" ref="R11" si="7">SQRT(R10)</f>
        <v>0.21816873650651258</v>
      </c>
      <c r="S11" s="4"/>
      <c r="T11" s="4"/>
      <c r="U11" s="4"/>
    </row>
    <row r="12" spans="1:2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x14ac:dyDescent="0.35">
      <c r="A27" s="4"/>
      <c r="B27" s="4"/>
      <c r="C27" s="4"/>
      <c r="D27" s="4"/>
      <c r="E27" s="4"/>
      <c r="F27" s="4"/>
    </row>
  </sheetData>
  <mergeCells count="3">
    <mergeCell ref="M4:N4"/>
    <mergeCell ref="O4:P4"/>
    <mergeCell ref="Q4:R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103EF-C1CC-4683-A842-9DA1F4015115}">
  <dimension ref="A1:I15"/>
  <sheetViews>
    <sheetView workbookViewId="0">
      <selection activeCell="Q13" sqref="Q13"/>
    </sheetView>
  </sheetViews>
  <sheetFormatPr defaultColWidth="8.90625" defaultRowHeight="14.5" x14ac:dyDescent="0.35"/>
  <cols>
    <col min="1" max="2" width="8.90625" style="4"/>
    <col min="3" max="3" width="10.1796875" style="4" customWidth="1"/>
    <col min="4" max="4" width="12.453125" style="4" customWidth="1"/>
    <col min="5" max="5" width="5.36328125" style="4" bestFit="1" customWidth="1"/>
    <col min="6" max="6" width="10.6328125" style="4" bestFit="1" customWidth="1"/>
    <col min="7" max="7" width="7.453125" style="4" customWidth="1"/>
    <col min="8" max="8" width="8.453125" style="4" customWidth="1"/>
    <col min="9" max="9" width="10.90625" style="4" bestFit="1" customWidth="1"/>
    <col min="10" max="16384" width="8.90625" style="4"/>
  </cols>
  <sheetData>
    <row r="1" spans="1:9" s="76" customFormat="1" ht="15.5" x14ac:dyDescent="0.35">
      <c r="A1" s="77" t="s">
        <v>222</v>
      </c>
    </row>
    <row r="3" spans="1:9" ht="63" customHeight="1" x14ac:dyDescent="0.35">
      <c r="B3" s="133" t="s">
        <v>209</v>
      </c>
      <c r="C3" s="133" t="s">
        <v>190</v>
      </c>
      <c r="D3" s="133" t="s">
        <v>210</v>
      </c>
      <c r="E3" s="133" t="s">
        <v>211</v>
      </c>
      <c r="F3" s="133" t="s">
        <v>212</v>
      </c>
      <c r="G3" s="133" t="s">
        <v>213</v>
      </c>
      <c r="H3" s="133" t="s">
        <v>214</v>
      </c>
      <c r="I3" s="133" t="s">
        <v>215</v>
      </c>
    </row>
    <row r="4" spans="1:9" x14ac:dyDescent="0.35">
      <c r="B4" s="160" t="s">
        <v>180</v>
      </c>
      <c r="C4" s="161">
        <v>28</v>
      </c>
      <c r="D4" s="162">
        <f t="shared" ref="D4:D13" si="0">ABS(C4)</f>
        <v>28</v>
      </c>
      <c r="E4" s="163">
        <f t="shared" ref="E4:E13" si="1">D4/$D$14</f>
        <v>0.10566037735849057</v>
      </c>
      <c r="F4" s="167">
        <v>0.5</v>
      </c>
      <c r="G4" s="164">
        <f t="shared" ref="G4:G13" si="2">E4*F4</f>
        <v>5.2830188679245285E-2</v>
      </c>
      <c r="H4" s="165">
        <f t="shared" ref="H4:H13" si="3">G4/$G$14</f>
        <v>0.27717283706196788</v>
      </c>
      <c r="I4" s="166">
        <f>H4</f>
        <v>0.27717283706196788</v>
      </c>
    </row>
    <row r="5" spans="1:9" x14ac:dyDescent="0.35">
      <c r="B5" s="160" t="s">
        <v>216</v>
      </c>
      <c r="C5" s="161">
        <v>8</v>
      </c>
      <c r="D5" s="162">
        <f t="shared" si="0"/>
        <v>8</v>
      </c>
      <c r="E5" s="163">
        <f t="shared" si="1"/>
        <v>3.0188679245283019E-2</v>
      </c>
      <c r="F5" s="167">
        <v>1</v>
      </c>
      <c r="G5" s="164">
        <f t="shared" si="2"/>
        <v>3.0188679245283019E-2</v>
      </c>
      <c r="H5" s="165">
        <f t="shared" si="3"/>
        <v>0.15838447832112451</v>
      </c>
      <c r="I5" s="166">
        <f t="shared" ref="I5:I13" si="4">I4+H5</f>
        <v>0.43555731538309239</v>
      </c>
    </row>
    <row r="6" spans="1:9" x14ac:dyDescent="0.35">
      <c r="B6" s="160" t="s">
        <v>178</v>
      </c>
      <c r="C6" s="161">
        <v>80</v>
      </c>
      <c r="D6" s="162">
        <f t="shared" si="0"/>
        <v>80</v>
      </c>
      <c r="E6" s="163">
        <f t="shared" si="1"/>
        <v>0.30188679245283018</v>
      </c>
      <c r="F6" s="167">
        <v>0.08</v>
      </c>
      <c r="G6" s="164">
        <f t="shared" si="2"/>
        <v>2.4150943396226414E-2</v>
      </c>
      <c r="H6" s="165">
        <f t="shared" si="3"/>
        <v>0.1267075826568996</v>
      </c>
      <c r="I6" s="166">
        <f t="shared" si="4"/>
        <v>0.56226489803999202</v>
      </c>
    </row>
    <row r="7" spans="1:9" x14ac:dyDescent="0.35">
      <c r="B7" s="160" t="s">
        <v>182</v>
      </c>
      <c r="C7" s="161">
        <v>37</v>
      </c>
      <c r="D7" s="162">
        <f t="shared" si="0"/>
        <v>37</v>
      </c>
      <c r="E7" s="163">
        <f t="shared" si="1"/>
        <v>0.13962264150943396</v>
      </c>
      <c r="F7" s="167">
        <v>0.15</v>
      </c>
      <c r="G7" s="164">
        <f t="shared" si="2"/>
        <v>2.0943396226415095E-2</v>
      </c>
      <c r="H7" s="165">
        <f t="shared" si="3"/>
        <v>0.10987923183528013</v>
      </c>
      <c r="I7" s="166">
        <f t="shared" si="4"/>
        <v>0.67214412987527217</v>
      </c>
    </row>
    <row r="8" spans="1:9" x14ac:dyDescent="0.35">
      <c r="B8" s="160" t="s">
        <v>217</v>
      </c>
      <c r="C8" s="161">
        <v>19</v>
      </c>
      <c r="D8" s="162">
        <f t="shared" si="0"/>
        <v>19</v>
      </c>
      <c r="E8" s="163">
        <f t="shared" si="1"/>
        <v>7.1698113207547168E-2</v>
      </c>
      <c r="F8" s="167">
        <v>0.25</v>
      </c>
      <c r="G8" s="164">
        <f t="shared" si="2"/>
        <v>1.7924528301886792E-2</v>
      </c>
      <c r="H8" s="165">
        <f t="shared" si="3"/>
        <v>9.4040784003167677E-2</v>
      </c>
      <c r="I8" s="166">
        <f t="shared" si="4"/>
        <v>0.76618491387843979</v>
      </c>
    </row>
    <row r="9" spans="1:9" x14ac:dyDescent="0.35">
      <c r="B9" s="160" t="s">
        <v>179</v>
      </c>
      <c r="C9" s="161">
        <v>5</v>
      </c>
      <c r="D9" s="162">
        <f t="shared" si="0"/>
        <v>5</v>
      </c>
      <c r="E9" s="163">
        <f t="shared" si="1"/>
        <v>1.8867924528301886E-2</v>
      </c>
      <c r="F9" s="167">
        <v>0.75</v>
      </c>
      <c r="G9" s="164">
        <f t="shared" si="2"/>
        <v>1.4150943396226415E-2</v>
      </c>
      <c r="H9" s="165">
        <f t="shared" si="3"/>
        <v>7.424272421302712E-2</v>
      </c>
      <c r="I9" s="166">
        <f t="shared" si="4"/>
        <v>0.84042763809146692</v>
      </c>
    </row>
    <row r="10" spans="1:9" x14ac:dyDescent="0.35">
      <c r="B10" s="160" t="s">
        <v>181</v>
      </c>
      <c r="C10" s="161">
        <v>-15</v>
      </c>
      <c r="D10" s="162">
        <f t="shared" si="0"/>
        <v>15</v>
      </c>
      <c r="E10" s="163">
        <f t="shared" si="1"/>
        <v>5.6603773584905662E-2</v>
      </c>
      <c r="F10" s="167">
        <v>0.2</v>
      </c>
      <c r="G10" s="164">
        <f t="shared" si="2"/>
        <v>1.1320754716981133E-2</v>
      </c>
      <c r="H10" s="165">
        <f t="shared" si="3"/>
        <v>5.9394179370421699E-2</v>
      </c>
      <c r="I10" s="166">
        <f t="shared" si="4"/>
        <v>0.89982181746188861</v>
      </c>
    </row>
    <row r="11" spans="1:9" x14ac:dyDescent="0.35">
      <c r="B11" s="49" t="s">
        <v>218</v>
      </c>
      <c r="C11" s="152">
        <v>3</v>
      </c>
      <c r="D11" s="153">
        <f t="shared" si="0"/>
        <v>3</v>
      </c>
      <c r="E11" s="154">
        <f t="shared" si="1"/>
        <v>1.1320754716981131E-2</v>
      </c>
      <c r="F11" s="168">
        <v>0.8</v>
      </c>
      <c r="G11" s="158">
        <f t="shared" si="2"/>
        <v>9.0566037735849061E-3</v>
      </c>
      <c r="H11" s="159">
        <f t="shared" si="3"/>
        <v>4.7515343496337355E-2</v>
      </c>
      <c r="I11" s="155">
        <f t="shared" si="4"/>
        <v>0.94733716095822595</v>
      </c>
    </row>
    <row r="12" spans="1:9" x14ac:dyDescent="0.35">
      <c r="B12" s="49" t="s">
        <v>219</v>
      </c>
      <c r="C12" s="152">
        <v>21</v>
      </c>
      <c r="D12" s="153">
        <f t="shared" si="0"/>
        <v>21</v>
      </c>
      <c r="E12" s="154">
        <f t="shared" si="1"/>
        <v>7.9245283018867921E-2</v>
      </c>
      <c r="F12" s="168">
        <v>0.08</v>
      </c>
      <c r="G12" s="158">
        <f t="shared" si="2"/>
        <v>6.3396226415094337E-3</v>
      </c>
      <c r="H12" s="159">
        <f t="shared" si="3"/>
        <v>3.3260740447436148E-2</v>
      </c>
      <c r="I12" s="155">
        <f t="shared" si="4"/>
        <v>0.98059790140566205</v>
      </c>
    </row>
    <row r="13" spans="1:9" x14ac:dyDescent="0.35">
      <c r="B13" s="49" t="s">
        <v>220</v>
      </c>
      <c r="C13" s="152">
        <v>49</v>
      </c>
      <c r="D13" s="153">
        <f t="shared" si="0"/>
        <v>49</v>
      </c>
      <c r="E13" s="154">
        <f t="shared" si="1"/>
        <v>0.18490566037735848</v>
      </c>
      <c r="F13" s="168">
        <v>0.02</v>
      </c>
      <c r="G13" s="158">
        <f t="shared" si="2"/>
        <v>3.6981132075471698E-3</v>
      </c>
      <c r="H13" s="159">
        <f t="shared" si="3"/>
        <v>1.9402098594337752E-2</v>
      </c>
      <c r="I13" s="155">
        <f t="shared" si="4"/>
        <v>0.99999999999999978</v>
      </c>
    </row>
    <row r="14" spans="1:9" x14ac:dyDescent="0.35">
      <c r="C14" s="142">
        <f>SUM(C4:C13)</f>
        <v>235</v>
      </c>
      <c r="D14" s="142">
        <f>SUM(D4:D13)</f>
        <v>265</v>
      </c>
      <c r="E14" s="142"/>
      <c r="G14" s="98">
        <f>SUM(G4:G13)</f>
        <v>0.19060377358490568</v>
      </c>
      <c r="H14" s="156"/>
    </row>
    <row r="15" spans="1:9" x14ac:dyDescent="0.35">
      <c r="H15" s="15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686A3C469E8440AAC1BEDDCBC67548" ma:contentTypeVersion="" ma:contentTypeDescription="Create a new document." ma:contentTypeScope="" ma:versionID="c737824095a15ad2f773a4df98eb664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384c6cc0088fcedbaf6edaf557def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D9F4B2-3736-41AD-896B-1924458DC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A854B6-BF8B-4F2D-8F48-AD4765684FE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FAF4DF-1DB9-4E55-A235-B5D22BF451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Census energy series</vt:lpstr>
      <vt:lpstr>Census elec corr</vt:lpstr>
      <vt:lpstr>Sampling STD vs SE</vt:lpstr>
      <vt:lpstr>C stock uncertainty</vt:lpstr>
      <vt:lpstr>_@RISKFitInformation</vt:lpstr>
      <vt:lpstr>Statistical Aluminium</vt:lpstr>
      <vt:lpstr>Linear Error Propagation</vt:lpstr>
      <vt:lpstr>Combined and asymmetric</vt:lpstr>
      <vt:lpstr>Key category</vt:lpstr>
      <vt:lpstr>Surrogate</vt:lpstr>
      <vt:lpstr>Interpolation-Extrapolation</vt:lpstr>
      <vt:lpstr>Comparison LEP vs MCS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DNCC 3</dc:creator>
  <cp:lastModifiedBy>Sabin</cp:lastModifiedBy>
  <dcterms:created xsi:type="dcterms:W3CDTF">2015-06-05T18:17:20Z</dcterms:created>
  <dcterms:modified xsi:type="dcterms:W3CDTF">2024-02-27T08:47:08Z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0x010100B5686A3C469E8440AAC1BEDDCBC67548</vt:lpwstr>
  </property>
</Properties>
</file>